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Laptop\Documents\KOKEN\LE CUISINIER\WORKSHOPS ED\IJsbereiden\"/>
    </mc:Choice>
  </mc:AlternateContent>
  <xr:revisionPtr revIDLastSave="0" documentId="13_ncr:1_{988DB9C4-748A-4708-B27F-1BA69C78811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Invoeren in grammen" sheetId="3" r:id="rId1"/>
    <sheet name="Invoeren in %" sheetId="1" r:id="rId2"/>
    <sheet name="Kostprijs" sheetId="4" r:id="rId3"/>
    <sheet name="Referentie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3" l="1"/>
  <c r="C21" i="3" s="1"/>
  <c r="F23" i="5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D22" i="1"/>
  <c r="E22" i="1"/>
  <c r="F22" i="1"/>
  <c r="G22" i="1"/>
  <c r="H22" i="1"/>
  <c r="A23" i="1"/>
  <c r="D23" i="1"/>
  <c r="E23" i="1"/>
  <c r="F23" i="1"/>
  <c r="G23" i="1"/>
  <c r="H23" i="1"/>
  <c r="A24" i="1"/>
  <c r="D24" i="1"/>
  <c r="E24" i="1"/>
  <c r="F24" i="1"/>
  <c r="G24" i="1"/>
  <c r="H24" i="1"/>
  <c r="A25" i="1"/>
  <c r="D25" i="1"/>
  <c r="E25" i="1"/>
  <c r="F25" i="1"/>
  <c r="G25" i="1"/>
  <c r="H25" i="1"/>
  <c r="A26" i="1"/>
  <c r="E26" i="1"/>
  <c r="E16" i="1"/>
  <c r="B16" i="1"/>
  <c r="B15" i="4" s="1"/>
  <c r="A7" i="4"/>
  <c r="E7" i="4"/>
  <c r="F7" i="4"/>
  <c r="A8" i="4"/>
  <c r="E8" i="4"/>
  <c r="F8" i="4"/>
  <c r="A9" i="4"/>
  <c r="E9" i="4"/>
  <c r="F9" i="4"/>
  <c r="A10" i="4"/>
  <c r="E10" i="4"/>
  <c r="F10" i="4" s="1"/>
  <c r="A11" i="4"/>
  <c r="E11" i="4"/>
  <c r="F11" i="4" s="1"/>
  <c r="A12" i="4"/>
  <c r="E12" i="4"/>
  <c r="F12" i="4"/>
  <c r="A13" i="4"/>
  <c r="E13" i="4"/>
  <c r="F13" i="4"/>
  <c r="A14" i="4"/>
  <c r="E14" i="4"/>
  <c r="F14" i="4"/>
  <c r="A15" i="4"/>
  <c r="E15" i="4"/>
  <c r="H15" i="4" s="1"/>
  <c r="F15" i="4"/>
  <c r="A16" i="4"/>
  <c r="E16" i="4"/>
  <c r="F16" i="4"/>
  <c r="A17" i="4"/>
  <c r="E17" i="4"/>
  <c r="F17" i="4"/>
  <c r="A18" i="4"/>
  <c r="E18" i="4"/>
  <c r="F18" i="4" s="1"/>
  <c r="A19" i="4"/>
  <c r="E19" i="4"/>
  <c r="F19" i="4" s="1"/>
  <c r="A20" i="4"/>
  <c r="E20" i="4"/>
  <c r="F20" i="4"/>
  <c r="A21" i="4"/>
  <c r="E21" i="4"/>
  <c r="F21" i="4"/>
  <c r="A22" i="4"/>
  <c r="E22" i="4"/>
  <c r="F22" i="4"/>
  <c r="A23" i="4"/>
  <c r="E23" i="4"/>
  <c r="F23" i="4"/>
  <c r="A24" i="4"/>
  <c r="E24" i="4"/>
  <c r="F24" i="4"/>
  <c r="A25" i="4"/>
  <c r="E25" i="4"/>
  <c r="F25" i="4"/>
  <c r="C29" i="4"/>
  <c r="C23" i="3" l="1"/>
  <c r="C23" i="1" s="1"/>
  <c r="B23" i="1" s="1"/>
  <c r="B22" i="4" s="1"/>
  <c r="C26" i="3"/>
  <c r="G26" i="3" s="1"/>
  <c r="G26" i="1" s="1"/>
  <c r="C14" i="3"/>
  <c r="G14" i="3" s="1"/>
  <c r="G14" i="1" s="1"/>
  <c r="C20" i="3"/>
  <c r="H20" i="3" s="1"/>
  <c r="H20" i="1" s="1"/>
  <c r="C9" i="3"/>
  <c r="E9" i="3" s="1"/>
  <c r="C16" i="3"/>
  <c r="F16" i="3" s="1"/>
  <c r="F16" i="1" s="1"/>
  <c r="C10" i="3"/>
  <c r="G10" i="3" s="1"/>
  <c r="G10" i="1" s="1"/>
  <c r="C12" i="3"/>
  <c r="F12" i="3" s="1"/>
  <c r="F12" i="1" s="1"/>
  <c r="C19" i="3"/>
  <c r="C15" i="3"/>
  <c r="D15" i="3" s="1"/>
  <c r="D15" i="1" s="1"/>
  <c r="C13" i="3"/>
  <c r="C18" i="3"/>
  <c r="C25" i="3"/>
  <c r="C25" i="1" s="1"/>
  <c r="B25" i="1" s="1"/>
  <c r="H24" i="4" s="1"/>
  <c r="C24" i="3"/>
  <c r="C24" i="1" s="1"/>
  <c r="B24" i="1" s="1"/>
  <c r="B23" i="4" s="1"/>
  <c r="C22" i="3"/>
  <c r="C22" i="1" s="1"/>
  <c r="B22" i="1" s="1"/>
  <c r="H21" i="4" s="1"/>
  <c r="C8" i="3"/>
  <c r="C17" i="3"/>
  <c r="F27" i="4"/>
  <c r="F29" i="4" s="1"/>
  <c r="F30" i="4" s="1"/>
  <c r="C21" i="1"/>
  <c r="B21" i="1" s="1"/>
  <c r="H20" i="4" s="1"/>
  <c r="H21" i="3"/>
  <c r="H21" i="1" s="1"/>
  <c r="C11" i="3"/>
  <c r="E12" i="3" l="1"/>
  <c r="C20" i="1"/>
  <c r="B20" i="1" s="1"/>
  <c r="F20" i="3"/>
  <c r="G20" i="3"/>
  <c r="E20" i="3"/>
  <c r="D12" i="3"/>
  <c r="D12" i="1" s="1"/>
  <c r="B24" i="4"/>
  <c r="C26" i="1"/>
  <c r="B26" i="1" s="1"/>
  <c r="H25" i="4" s="1"/>
  <c r="F26" i="3"/>
  <c r="F26" i="1" s="1"/>
  <c r="H12" i="3"/>
  <c r="H12" i="1" s="1"/>
  <c r="C15" i="1"/>
  <c r="E15" i="1" s="1"/>
  <c r="G12" i="3"/>
  <c r="G12" i="1" s="1"/>
  <c r="H22" i="4"/>
  <c r="D9" i="3"/>
  <c r="D9" i="1" s="1"/>
  <c r="D14" i="3"/>
  <c r="D14" i="1" s="1"/>
  <c r="H26" i="3"/>
  <c r="H26" i="1" s="1"/>
  <c r="D26" i="3"/>
  <c r="D26" i="1" s="1"/>
  <c r="H23" i="4"/>
  <c r="C12" i="1"/>
  <c r="E12" i="1" s="1"/>
  <c r="C10" i="1"/>
  <c r="B10" i="1" s="1"/>
  <c r="F9" i="3"/>
  <c r="F9" i="1" s="1"/>
  <c r="F14" i="3"/>
  <c r="F14" i="1" s="1"/>
  <c r="E14" i="3"/>
  <c r="C14" i="1"/>
  <c r="G9" i="3"/>
  <c r="G9" i="1" s="1"/>
  <c r="C9" i="1"/>
  <c r="E16" i="3"/>
  <c r="D16" i="3"/>
  <c r="H16" i="3" s="1"/>
  <c r="H16" i="1" s="1"/>
  <c r="G16" i="3"/>
  <c r="G16" i="1" s="1"/>
  <c r="D10" i="3"/>
  <c r="F10" i="3"/>
  <c r="F10" i="1" s="1"/>
  <c r="E10" i="3"/>
  <c r="B20" i="4"/>
  <c r="H13" i="3"/>
  <c r="H13" i="1" s="1"/>
  <c r="G13" i="3"/>
  <c r="G13" i="1" s="1"/>
  <c r="F13" i="3"/>
  <c r="F13" i="1" s="1"/>
  <c r="C13" i="1"/>
  <c r="E13" i="3"/>
  <c r="E19" i="3"/>
  <c r="D19" i="3"/>
  <c r="G19" i="3"/>
  <c r="G19" i="1" s="1"/>
  <c r="C19" i="1"/>
  <c r="F19" i="3"/>
  <c r="H19" i="3"/>
  <c r="H19" i="1" s="1"/>
  <c r="D18" i="3"/>
  <c r="C18" i="1"/>
  <c r="G18" i="3"/>
  <c r="G18" i="1" s="1"/>
  <c r="H18" i="3"/>
  <c r="H18" i="1" s="1"/>
  <c r="F18" i="3"/>
  <c r="E18" i="3"/>
  <c r="G15" i="3"/>
  <c r="G15" i="1" s="1"/>
  <c r="E15" i="3"/>
  <c r="F15" i="3"/>
  <c r="F15" i="1" s="1"/>
  <c r="B21" i="4"/>
  <c r="C8" i="1"/>
  <c r="D8" i="3"/>
  <c r="F8" i="3"/>
  <c r="E8" i="3"/>
  <c r="G8" i="3"/>
  <c r="H17" i="3"/>
  <c r="H17" i="1" s="1"/>
  <c r="G17" i="3"/>
  <c r="G17" i="1" s="1"/>
  <c r="D17" i="3"/>
  <c r="F17" i="3"/>
  <c r="C17" i="1"/>
  <c r="E17" i="3"/>
  <c r="G11" i="3"/>
  <c r="F11" i="3"/>
  <c r="H11" i="3"/>
  <c r="H11" i="1" s="1"/>
  <c r="C11" i="1"/>
  <c r="E11" i="3"/>
  <c r="D11" i="3"/>
  <c r="C28" i="3"/>
  <c r="F31" i="4"/>
  <c r="F32" i="4" s="1"/>
  <c r="D20" i="1" l="1"/>
  <c r="G20" i="1"/>
  <c r="H9" i="3"/>
  <c r="H9" i="1" s="1"/>
  <c r="E20" i="1"/>
  <c r="F20" i="1"/>
  <c r="B12" i="1"/>
  <c r="B11" i="4" s="1"/>
  <c r="B15" i="1"/>
  <c r="H14" i="4" s="1"/>
  <c r="B25" i="4"/>
  <c r="E10" i="1"/>
  <c r="H14" i="3"/>
  <c r="H14" i="1" s="1"/>
  <c r="E14" i="1"/>
  <c r="B14" i="1"/>
  <c r="B9" i="1"/>
  <c r="E9" i="1"/>
  <c r="H15" i="3"/>
  <c r="H15" i="1" s="1"/>
  <c r="D10" i="1"/>
  <c r="H10" i="3"/>
  <c r="H10" i="1" s="1"/>
  <c r="B9" i="4"/>
  <c r="H9" i="4"/>
  <c r="E19" i="1"/>
  <c r="B19" i="1"/>
  <c r="D19" i="1"/>
  <c r="F19" i="1"/>
  <c r="F18" i="1"/>
  <c r="E18" i="1"/>
  <c r="D18" i="1"/>
  <c r="B18" i="1"/>
  <c r="B13" i="1"/>
  <c r="E13" i="1"/>
  <c r="E28" i="3"/>
  <c r="B19" i="4"/>
  <c r="H19" i="4"/>
  <c r="H8" i="3"/>
  <c r="F8" i="1"/>
  <c r="E8" i="1"/>
  <c r="G8" i="1"/>
  <c r="B8" i="1"/>
  <c r="D8" i="1"/>
  <c r="F17" i="1"/>
  <c r="D17" i="1"/>
  <c r="E17" i="1"/>
  <c r="B17" i="1"/>
  <c r="G11" i="1"/>
  <c r="G28" i="3"/>
  <c r="D11" i="1"/>
  <c r="D28" i="3"/>
  <c r="E11" i="1"/>
  <c r="B11" i="1"/>
  <c r="C28" i="1"/>
  <c r="F11" i="1"/>
  <c r="F28" i="3"/>
  <c r="H11" i="4" l="1"/>
  <c r="G28" i="1"/>
  <c r="B14" i="4"/>
  <c r="H28" i="3"/>
  <c r="B13" i="4"/>
  <c r="H13" i="4"/>
  <c r="B8" i="4"/>
  <c r="H8" i="4"/>
  <c r="H12" i="4"/>
  <c r="B12" i="4"/>
  <c r="B17" i="4"/>
  <c r="H17" i="4"/>
  <c r="B18" i="4"/>
  <c r="H18" i="4"/>
  <c r="E28" i="1"/>
  <c r="D28" i="1"/>
  <c r="B7" i="4"/>
  <c r="H8" i="1"/>
  <c r="H28" i="1" s="1"/>
  <c r="H7" i="4"/>
  <c r="F28" i="1"/>
  <c r="B16" i="4"/>
  <c r="H16" i="4"/>
  <c r="H10" i="4"/>
  <c r="B10" i="4"/>
  <c r="H27" i="4" l="1"/>
  <c r="H29" i="4" s="1"/>
  <c r="H30" i="4" s="1"/>
  <c r="H31" i="4" s="1"/>
  <c r="H32" i="4" s="1"/>
</calcChain>
</file>

<file path=xl/sharedStrings.xml><?xml version="1.0" encoding="utf-8"?>
<sst xmlns="http://schemas.openxmlformats.org/spreadsheetml/2006/main" count="91" uniqueCount="62">
  <si>
    <t>Gram</t>
  </si>
  <si>
    <t xml:space="preserve">  TDS</t>
  </si>
  <si>
    <t>VVMB</t>
  </si>
  <si>
    <t>VV</t>
  </si>
  <si>
    <t>MV</t>
  </si>
  <si>
    <t>%</t>
  </si>
  <si>
    <t>Water</t>
  </si>
  <si>
    <t>Boerenmelk 4%</t>
  </si>
  <si>
    <t>Slagroom 40%</t>
  </si>
  <si>
    <t>Boter</t>
  </si>
  <si>
    <t>Dextrose</t>
  </si>
  <si>
    <t>Eigeel</t>
  </si>
  <si>
    <t>Esprion 500</t>
  </si>
  <si>
    <t>Totaal</t>
  </si>
  <si>
    <t>Volle melk 3,5%</t>
  </si>
  <si>
    <t>Slagroom 35%</t>
  </si>
  <si>
    <t>RECEPTUUR BEREKENING</t>
  </si>
  <si>
    <t>(Cursus IJsbereider)</t>
  </si>
  <si>
    <t>Grondstoffen</t>
  </si>
  <si>
    <t>Sacharose</t>
  </si>
  <si>
    <t>Magere melkpoeder 1%</t>
  </si>
  <si>
    <t>Bindmiddel</t>
  </si>
  <si>
    <t xml:space="preserve">Prijs </t>
  </si>
  <si>
    <t xml:space="preserve">Kosten recept </t>
  </si>
  <si>
    <t>RZK</t>
  </si>
  <si>
    <t xml:space="preserve">Bruto winst </t>
  </si>
  <si>
    <t xml:space="preserve">BTW </t>
  </si>
  <si>
    <t>Verkoopprijs excl.</t>
  </si>
  <si>
    <t>Verkoopprijs incl.</t>
  </si>
  <si>
    <t xml:space="preserve">Grondstofkosten </t>
  </si>
  <si>
    <t>Grondstofkosten (inslag)</t>
  </si>
  <si>
    <t>Kosten  per Kg</t>
  </si>
  <si>
    <t>Eenheid Kg</t>
  </si>
  <si>
    <t>volle melk</t>
  </si>
  <si>
    <t>magere melk</t>
  </si>
  <si>
    <t>volle melkpoeder</t>
  </si>
  <si>
    <t>magere melkpoeder</t>
  </si>
  <si>
    <t>slagroom/room</t>
  </si>
  <si>
    <t>(koffie)room</t>
  </si>
  <si>
    <t>halfroom</t>
  </si>
  <si>
    <t>boter</t>
  </si>
  <si>
    <t>volle yoghurt</t>
  </si>
  <si>
    <t>halfvolle yoghurt</t>
  </si>
  <si>
    <t>magere yoghurt</t>
  </si>
  <si>
    <t>karnemelk</t>
  </si>
  <si>
    <t>geëvaporeerde melk</t>
  </si>
  <si>
    <t>gecondenseerde melk</t>
  </si>
  <si>
    <t>gecondenseerde magere melk</t>
  </si>
  <si>
    <t>Grondstof</t>
  </si>
  <si>
    <t>% suiker</t>
  </si>
  <si>
    <t>Volle melkpoeder. 26%</t>
  </si>
  <si>
    <t xml:space="preserve">Sacharose </t>
  </si>
  <si>
    <t xml:space="preserve">Dextrose </t>
  </si>
  <si>
    <t>Lactose</t>
  </si>
  <si>
    <t>heel ei</t>
  </si>
  <si>
    <t>eidooier</t>
  </si>
  <si>
    <t>rauwe (boeren)melk</t>
  </si>
  <si>
    <t xml:space="preserve">Esprion </t>
  </si>
  <si>
    <t>Glucosestroop (DE 42)</t>
  </si>
  <si>
    <t>De-waarde</t>
  </si>
  <si>
    <t>IDEAAL</t>
  </si>
  <si>
    <t>7 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</si>
</sst>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0.0"/>
    <numFmt numFmtId="166" formatCode="0.000"/>
    <numFmt numFmtId="167" formatCode="_-&quot;€&quot;\ * #,##0.000_-;_-&quot;€&quot;\ * #,##0.000\-;_-&quot;€&quot;\ * &quot;-&quot;???_-;_-@_-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7" fillId="2" borderId="1" xfId="0" applyFont="1" applyFill="1" applyBorder="1" applyProtection="1"/>
    <xf numFmtId="165" fontId="7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165" fontId="6" fillId="0" borderId="0" xfId="0" applyNumberFormat="1" applyFont="1" applyProtection="1"/>
    <xf numFmtId="0" fontId="6" fillId="3" borderId="1" xfId="0" applyFont="1" applyFill="1" applyBorder="1" applyProtection="1"/>
    <xf numFmtId="165" fontId="6" fillId="5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Border="1" applyProtection="1"/>
    <xf numFmtId="0" fontId="8" fillId="0" borderId="0" xfId="0" applyFont="1"/>
    <xf numFmtId="0" fontId="6" fillId="5" borderId="1" xfId="0" applyFont="1" applyFill="1" applyBorder="1" applyProtection="1">
      <protection locked="0"/>
    </xf>
    <xf numFmtId="2" fontId="6" fillId="5" borderId="1" xfId="0" applyNumberFormat="1" applyFont="1" applyFill="1" applyBorder="1" applyProtection="1">
      <protection locked="0"/>
    </xf>
    <xf numFmtId="2" fontId="6" fillId="5" borderId="1" xfId="0" applyNumberFormat="1" applyFont="1" applyFill="1" applyBorder="1" applyProtection="1"/>
    <xf numFmtId="2" fontId="6" fillId="0" borderId="0" xfId="0" applyNumberFormat="1" applyFont="1" applyProtection="1"/>
    <xf numFmtId="1" fontId="7" fillId="2" borderId="1" xfId="0" applyNumberFormat="1" applyFont="1" applyFill="1" applyBorder="1" applyProtection="1"/>
    <xf numFmtId="2" fontId="9" fillId="2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right"/>
    </xf>
    <xf numFmtId="2" fontId="6" fillId="4" borderId="1" xfId="0" applyNumberFormat="1" applyFont="1" applyFill="1" applyBorder="1" applyProtection="1"/>
    <xf numFmtId="1" fontId="7" fillId="5" borderId="1" xfId="0" applyNumberFormat="1" applyFont="1" applyFill="1" applyBorder="1" applyProtection="1">
      <protection locked="0"/>
    </xf>
    <xf numFmtId="0" fontId="7" fillId="0" borderId="0" xfId="0" applyFont="1" applyProtection="1"/>
    <xf numFmtId="2" fontId="6" fillId="0" borderId="1" xfId="0" applyNumberFormat="1" applyFont="1" applyFill="1" applyBorder="1" applyProtection="1"/>
    <xf numFmtId="164" fontId="10" fillId="5" borderId="1" xfId="0" applyNumberFormat="1" applyFont="1" applyFill="1" applyBorder="1" applyProtection="1">
      <protection locked="0"/>
    </xf>
    <xf numFmtId="166" fontId="10" fillId="5" borderId="1" xfId="0" applyNumberFormat="1" applyFont="1" applyFill="1" applyBorder="1" applyProtection="1">
      <protection locked="0"/>
    </xf>
    <xf numFmtId="167" fontId="6" fillId="0" borderId="1" xfId="0" applyNumberFormat="1" applyFont="1" applyFill="1" applyBorder="1" applyProtection="1"/>
    <xf numFmtId="164" fontId="6" fillId="0" borderId="1" xfId="0" applyNumberFormat="1" applyFont="1" applyFill="1" applyBorder="1" applyProtection="1"/>
    <xf numFmtId="0" fontId="7" fillId="2" borderId="2" xfId="0" applyFont="1" applyFill="1" applyBorder="1" applyProtection="1"/>
    <xf numFmtId="164" fontId="7" fillId="2" borderId="3" xfId="0" applyNumberFormat="1" applyFont="1" applyFill="1" applyBorder="1" applyProtection="1"/>
    <xf numFmtId="0" fontId="7" fillId="0" borderId="0" xfId="0" applyFont="1" applyFill="1" applyBorder="1" applyProtection="1"/>
    <xf numFmtId="164" fontId="7" fillId="2" borderId="1" xfId="0" applyNumberFormat="1" applyFont="1" applyFill="1" applyBorder="1" applyProtection="1"/>
    <xf numFmtId="0" fontId="6" fillId="0" borderId="0" xfId="0" applyNumberFormat="1" applyFont="1" applyProtection="1"/>
    <xf numFmtId="0" fontId="6" fillId="0" borderId="0" xfId="0" applyFont="1" applyFill="1" applyBorder="1" applyProtection="1"/>
    <xf numFmtId="164" fontId="6" fillId="0" borderId="0" xfId="0" applyNumberFormat="1" applyFont="1" applyFill="1" applyBorder="1" applyProtection="1"/>
    <xf numFmtId="164" fontId="7" fillId="2" borderId="4" xfId="0" applyNumberFormat="1" applyFont="1" applyFill="1" applyBorder="1" applyProtection="1"/>
    <xf numFmtId="0" fontId="11" fillId="2" borderId="1" xfId="0" applyFont="1" applyFill="1" applyBorder="1"/>
    <xf numFmtId="165" fontId="11" fillId="2" borderId="1" xfId="0" applyNumberFormat="1" applyFont="1" applyFill="1" applyBorder="1" applyAlignment="1">
      <alignment horizontal="right"/>
    </xf>
    <xf numFmtId="0" fontId="12" fillId="0" borderId="5" xfId="0" applyFont="1" applyBorder="1"/>
    <xf numFmtId="165" fontId="12" fillId="0" borderId="0" xfId="0" applyNumberFormat="1" applyFont="1" applyBorder="1"/>
    <xf numFmtId="165" fontId="12" fillId="0" borderId="6" xfId="0" applyNumberFormat="1" applyFont="1" applyBorder="1"/>
    <xf numFmtId="0" fontId="12" fillId="0" borderId="1" xfId="0" applyFont="1" applyBorder="1"/>
    <xf numFmtId="0" fontId="12" fillId="3" borderId="1" xfId="0" applyFont="1" applyFill="1" applyBorder="1"/>
    <xf numFmtId="2" fontId="12" fillId="5" borderId="1" xfId="0" applyNumberFormat="1" applyFont="1" applyFill="1" applyBorder="1"/>
    <xf numFmtId="0" fontId="12" fillId="5" borderId="1" xfId="0" applyFont="1" applyFill="1" applyBorder="1"/>
    <xf numFmtId="0" fontId="12" fillId="3" borderId="1" xfId="0" applyFont="1" applyFill="1" applyBorder="1" applyAlignment="1">
      <alignment horizontal="left"/>
    </xf>
    <xf numFmtId="0" fontId="12" fillId="0" borderId="0" xfId="0" applyFont="1"/>
    <xf numFmtId="0" fontId="6" fillId="6" borderId="1" xfId="0" applyFont="1" applyFill="1" applyBorder="1"/>
    <xf numFmtId="165" fontId="6" fillId="6" borderId="1" xfId="0" applyNumberFormat="1" applyFont="1" applyFill="1" applyBorder="1"/>
    <xf numFmtId="165" fontId="6" fillId="6" borderId="1" xfId="0" applyNumberFormat="1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</xdr:colOff>
      <xdr:row>4</xdr:row>
      <xdr:rowOff>114300</xdr:rowOff>
    </xdr:from>
    <xdr:to>
      <xdr:col>13</xdr:col>
      <xdr:colOff>1682115</xdr:colOff>
      <xdr:row>12</xdr:row>
      <xdr:rowOff>180975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419850" y="1028700"/>
          <a:ext cx="594360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Comic Sans MS"/>
            </a:rPr>
            <a:t>Instructie:</a:t>
          </a:r>
          <a:endParaRPr lang="nl-NL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1.  Voer in de blauwe kolom het gewenste grondstof of gewicht van de grondstof in.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2. Indien geen water wordt gebruikt, moet de 1 uit de cel worden verwijderd.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3. Het recept kan worden uitgeprint of opgeslagen onder een eigen naam.</a:t>
          </a:r>
        </a:p>
        <a:p>
          <a:pPr algn="l" rtl="0">
            <a:defRPr sz="1000"/>
          </a:pPr>
          <a:endParaRPr lang="nl-NL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Comic Sans MS"/>
            </a:rPr>
            <a:t>Actie bij het opnieuw invoeren van een recept:</a:t>
          </a:r>
          <a:endParaRPr lang="nl-NL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 *  Eerst alle waarden in de kolom grammen verwijderen.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226695</xdr:colOff>
      <xdr:row>4</xdr:row>
      <xdr:rowOff>114300</xdr:rowOff>
    </xdr:from>
    <xdr:to>
      <xdr:col>18</xdr:col>
      <xdr:colOff>255270</xdr:colOff>
      <xdr:row>15</xdr:row>
      <xdr:rowOff>28575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257925" y="1085850"/>
          <a:ext cx="593407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Comic Sans MS"/>
            </a:rPr>
            <a:t>Instructie:</a:t>
          </a:r>
          <a:endParaRPr lang="nl-NL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1. Voer in de kolom % het gewenste percentage van de grondstof in.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2. Voer in de kolom gram van de rij totaal, de gewenste hoeveelheid mix in.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3. Lees in de kolom gram de hoeveelheid af te wegen grondstof.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4. Het recept kan worden uitgeprint op opgeslagen onder een eigen naam.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5. Het totaalgewicht kan aangepast worden naar ieder gewenst gewicht.</a:t>
          </a:r>
        </a:p>
        <a:p>
          <a:pPr algn="l" rtl="0">
            <a:defRPr sz="1000"/>
          </a:pPr>
          <a:endParaRPr lang="nl-NL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Comic Sans MS"/>
            </a:rPr>
            <a:t>Actie bij het opnieuw invoeren van een recept:</a:t>
          </a:r>
          <a:endParaRPr lang="nl-NL" sz="12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    Eerst de waarden in de kolom % verwijderen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</xdr:row>
      <xdr:rowOff>142875</xdr:rowOff>
    </xdr:from>
    <xdr:to>
      <xdr:col>17</xdr:col>
      <xdr:colOff>28575</xdr:colOff>
      <xdr:row>15</xdr:row>
      <xdr:rowOff>97155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8848725" y="923925"/>
          <a:ext cx="5200650" cy="2314575"/>
        </a:xfrm>
        <a:prstGeom prst="rect">
          <a:avLst/>
        </a:prstGeom>
        <a:noFill/>
        <a:ln w="57150" cmpd="thinThick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nl-NL" sz="1100" b="1" i="0" u="none" strike="noStrike" baseline="0">
              <a:solidFill>
                <a:srgbClr val="000000"/>
              </a:solidFill>
              <a:latin typeface="Comic Sans MS"/>
            </a:rPr>
            <a:t>I</a:t>
          </a:r>
          <a:r>
            <a:rPr lang="nl-NL" sz="1200" b="1" i="0" u="none" strike="noStrike" baseline="0">
              <a:solidFill>
                <a:srgbClr val="000000"/>
              </a:solidFill>
              <a:latin typeface="Comic Sans MS"/>
            </a:rPr>
            <a:t>nstructie</a:t>
          </a: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 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-   Voor het berekenen van de verkoopprijs voeren we een bepaald percentage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     brutowinst in cel B26.     (</a:t>
          </a:r>
          <a:r>
            <a:rPr lang="nl-NL" sz="1200" b="0" i="1" u="none" strike="noStrike" baseline="0">
              <a:solidFill>
                <a:srgbClr val="000000"/>
              </a:solidFill>
              <a:latin typeface="Comic Sans MS"/>
            </a:rPr>
            <a:t>Een gemiddeld brutowinstpercentage wordt jaarlijks </a:t>
          </a:r>
        </a:p>
        <a:p>
          <a:pPr algn="l" rtl="0">
            <a:defRPr sz="1000"/>
          </a:pPr>
          <a:r>
            <a:rPr lang="nl-NL" sz="1200" b="0" i="1" u="none" strike="noStrike" baseline="0">
              <a:solidFill>
                <a:srgbClr val="000000"/>
              </a:solidFill>
              <a:latin typeface="Comic Sans MS"/>
            </a:rPr>
            <a:t>    berekend m.b.v. het Horeca Analyse Systeem)</a:t>
          </a:r>
        </a:p>
        <a:p>
          <a:pPr algn="l" rtl="0">
            <a:defRPr sz="1000"/>
          </a:pPr>
          <a:r>
            <a:rPr lang="nl-NL" sz="1200" b="0" i="1" u="none" strike="noStrike" baseline="0">
              <a:solidFill>
                <a:srgbClr val="000000"/>
              </a:solidFill>
              <a:latin typeface="Comic Sans MS"/>
            </a:rPr>
            <a:t>- </a:t>
          </a: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Voor het berekenen van de verkoopprijs incl. BTW</a:t>
          </a:r>
          <a:r>
            <a:rPr lang="nl-NL" sz="1200" b="0" i="1" u="none" strike="noStrike" baseline="0">
              <a:solidFill>
                <a:srgbClr val="000000"/>
              </a:solidFill>
              <a:latin typeface="Comic Sans MS"/>
            </a:rPr>
            <a:t> v</a:t>
          </a: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oeren we in cel B27 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Comic Sans MS"/>
            </a:rPr>
            <a:t>     het gewenste BTW % 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2"/>
  <sheetViews>
    <sheetView showGridLines="0" showZeros="0" tabSelected="1" topLeftCell="A4" zoomScale="75" zoomScaleNormal="65" zoomScaleSheetLayoutView="100" workbookViewId="0">
      <selection activeCell="K25" sqref="K25"/>
    </sheetView>
  </sheetViews>
  <sheetFormatPr defaultRowHeight="12.75" x14ac:dyDescent="0.2"/>
  <cols>
    <col min="1" max="1" width="28.85546875" customWidth="1"/>
    <col min="2" max="2" width="12.28515625" style="5" customWidth="1"/>
    <col min="3" max="3" width="9.85546875" style="5" customWidth="1"/>
    <col min="4" max="4" width="8.7109375" style="5" customWidth="1"/>
    <col min="5" max="6" width="8.42578125" style="5" customWidth="1"/>
    <col min="7" max="7" width="8.28515625" style="5" customWidth="1"/>
    <col min="8" max="8" width="9.85546875" style="5" bestFit="1" customWidth="1"/>
    <col min="9" max="9" width="1.7109375" customWidth="1"/>
    <col min="10" max="10" width="12" customWidth="1"/>
    <col min="11" max="11" width="20.42578125" customWidth="1"/>
    <col min="12" max="12" width="16.42578125" customWidth="1"/>
    <col min="13" max="13" width="15.7109375" customWidth="1"/>
    <col min="14" max="14" width="26.42578125" customWidth="1"/>
  </cols>
  <sheetData>
    <row r="1" spans="1:256" ht="18.75" x14ac:dyDescent="0.3">
      <c r="A1" s="7"/>
      <c r="B1" s="8"/>
      <c r="C1" s="8"/>
      <c r="D1" s="8"/>
      <c r="E1" s="8"/>
      <c r="F1" s="8"/>
      <c r="G1" s="8"/>
      <c r="H1" s="8"/>
      <c r="I1" s="7"/>
      <c r="J1" s="7"/>
      <c r="K1" s="7"/>
      <c r="L1" s="7"/>
      <c r="M1" s="7"/>
      <c r="N1" s="7"/>
    </row>
    <row r="2" spans="1:256" ht="18.75" x14ac:dyDescent="0.3">
      <c r="A2" s="7"/>
      <c r="B2" s="8"/>
      <c r="C2" s="8"/>
      <c r="D2" s="8"/>
      <c r="E2" s="8"/>
      <c r="F2" s="8"/>
      <c r="G2" s="8"/>
      <c r="H2" s="8"/>
      <c r="I2" s="7"/>
      <c r="J2" s="7"/>
      <c r="K2" s="7"/>
      <c r="L2" s="7"/>
      <c r="M2" s="7"/>
      <c r="N2" s="7"/>
    </row>
    <row r="3" spans="1:256" s="4" customFormat="1" ht="28.7" customHeight="1" x14ac:dyDescent="0.3">
      <c r="A3" s="9" t="s">
        <v>16</v>
      </c>
      <c r="B3" s="10"/>
      <c r="C3" s="10"/>
      <c r="D3" s="10"/>
      <c r="E3" s="10"/>
      <c r="F3" s="10"/>
      <c r="G3" s="10"/>
      <c r="H3" s="10"/>
      <c r="I3" s="9"/>
      <c r="J3" s="9"/>
      <c r="K3" s="9"/>
      <c r="L3" s="9"/>
      <c r="M3" s="9"/>
      <c r="N3" s="9"/>
    </row>
    <row r="4" spans="1:256" s="4" customFormat="1" ht="18.600000000000001" customHeight="1" x14ac:dyDescent="0.4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2.7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18.75" x14ac:dyDescent="0.3">
      <c r="A6" s="11" t="s">
        <v>18</v>
      </c>
      <c r="B6" s="12" t="s">
        <v>0</v>
      </c>
      <c r="C6" s="12" t="s">
        <v>5</v>
      </c>
      <c r="D6" s="12" t="s">
        <v>4</v>
      </c>
      <c r="E6" s="12" t="s">
        <v>3</v>
      </c>
      <c r="F6" s="12" t="s">
        <v>2</v>
      </c>
      <c r="G6" s="12" t="s">
        <v>24</v>
      </c>
      <c r="H6" s="12" t="s">
        <v>1</v>
      </c>
      <c r="I6" s="7"/>
      <c r="J6" s="7"/>
      <c r="K6" s="7"/>
      <c r="L6" s="7"/>
      <c r="M6" s="7"/>
      <c r="N6" s="7"/>
    </row>
    <row r="7" spans="1:256" s="6" customFormat="1" ht="9.75" customHeight="1" x14ac:dyDescent="0.3">
      <c r="A7" s="13"/>
      <c r="B7" s="14"/>
      <c r="C7" s="14"/>
      <c r="D7" s="14"/>
      <c r="E7" s="14"/>
      <c r="F7" s="14"/>
      <c r="G7" s="14"/>
      <c r="H7" s="14"/>
      <c r="I7" s="7"/>
      <c r="J7" s="7"/>
      <c r="K7" s="7"/>
      <c r="L7" s="7"/>
      <c r="M7" s="7"/>
      <c r="N7" s="7"/>
    </row>
    <row r="8" spans="1:256" s="6" customFormat="1" ht="18.75" x14ac:dyDescent="0.3">
      <c r="A8" s="15" t="s">
        <v>6</v>
      </c>
      <c r="B8" s="16"/>
      <c r="C8" s="17">
        <f>B8/$B$28*100</f>
        <v>0</v>
      </c>
      <c r="D8" s="17">
        <f>C8*0</f>
        <v>0</v>
      </c>
      <c r="E8" s="17">
        <f t="shared" ref="E8:E16" si="0">C8*0</f>
        <v>0</v>
      </c>
      <c r="F8" s="17">
        <f>C8*0</f>
        <v>0</v>
      </c>
      <c r="G8" s="17">
        <f>C8*0</f>
        <v>0</v>
      </c>
      <c r="H8" s="17">
        <f>SUM(D8:F8)</f>
        <v>0</v>
      </c>
      <c r="I8" s="7"/>
      <c r="J8" s="7"/>
      <c r="K8" s="7"/>
      <c r="L8" s="7"/>
      <c r="M8" s="7"/>
      <c r="N8" s="7"/>
    </row>
    <row r="9" spans="1:256" s="6" customFormat="1" ht="18.75" x14ac:dyDescent="0.3">
      <c r="A9" s="15" t="s">
        <v>14</v>
      </c>
      <c r="B9" s="16">
        <v>472</v>
      </c>
      <c r="C9" s="17">
        <f t="shared" ref="C9:C26" si="1">B9/$B$28*100</f>
        <v>62.93333333333333</v>
      </c>
      <c r="D9" s="17">
        <f>C9/100*Referentie!B3</f>
        <v>2.2026666666666666</v>
      </c>
      <c r="E9" s="17">
        <f t="shared" si="0"/>
        <v>0</v>
      </c>
      <c r="F9" s="17">
        <f>C9/100*Referentie!D3</f>
        <v>5.3493333333333331</v>
      </c>
      <c r="G9" s="17">
        <f>C9/100*Referentie!E3*Referentie!F24</f>
        <v>0.94399999999999995</v>
      </c>
      <c r="H9" s="17">
        <f>SUM(D9:F9)</f>
        <v>7.5519999999999996</v>
      </c>
      <c r="I9" s="7"/>
      <c r="J9" s="7"/>
      <c r="K9" s="7"/>
      <c r="L9" s="7"/>
      <c r="M9" s="7"/>
      <c r="N9" s="7"/>
    </row>
    <row r="10" spans="1:256" s="6" customFormat="1" ht="18.75" x14ac:dyDescent="0.3">
      <c r="A10" s="15" t="s">
        <v>7</v>
      </c>
      <c r="B10" s="16"/>
      <c r="C10" s="17">
        <f t="shared" si="1"/>
        <v>0</v>
      </c>
      <c r="D10" s="17">
        <f>C10/100*Referentie!B5</f>
        <v>0</v>
      </c>
      <c r="E10" s="17">
        <f t="shared" si="0"/>
        <v>0</v>
      </c>
      <c r="F10" s="17">
        <f>C10/100*Referentie!D5</f>
        <v>0</v>
      </c>
      <c r="G10" s="17">
        <f>C10/100*Referentie!E5*Referentie!F24</f>
        <v>0</v>
      </c>
      <c r="H10" s="17">
        <f>SUM(D10:F10)</f>
        <v>0</v>
      </c>
      <c r="I10" s="7"/>
      <c r="J10" s="7"/>
      <c r="K10" s="7"/>
      <c r="L10" s="7"/>
      <c r="M10" s="7"/>
      <c r="N10" s="7"/>
    </row>
    <row r="11" spans="1:256" s="6" customFormat="1" ht="18.75" x14ac:dyDescent="0.3">
      <c r="A11" s="15" t="s">
        <v>50</v>
      </c>
      <c r="B11" s="16"/>
      <c r="C11" s="17">
        <f t="shared" si="1"/>
        <v>0</v>
      </c>
      <c r="D11" s="17">
        <f>C11/100*Referentie!B6</f>
        <v>0</v>
      </c>
      <c r="E11" s="17">
        <f t="shared" si="0"/>
        <v>0</v>
      </c>
      <c r="F11" s="17">
        <f>C11/100*Referentie!D6</f>
        <v>0</v>
      </c>
      <c r="G11" s="17">
        <f>C11/100*Referentie!E6*Referentie!F24</f>
        <v>0</v>
      </c>
      <c r="H11" s="17">
        <f>C11/100*97</f>
        <v>0</v>
      </c>
      <c r="I11" s="7"/>
      <c r="J11" s="7"/>
      <c r="K11" s="7"/>
      <c r="L11" s="7"/>
      <c r="M11" s="7"/>
      <c r="N11" s="7"/>
    </row>
    <row r="12" spans="1:256" s="6" customFormat="1" ht="18.75" x14ac:dyDescent="0.3">
      <c r="A12" s="15" t="s">
        <v>20</v>
      </c>
      <c r="B12" s="16">
        <v>22</v>
      </c>
      <c r="C12" s="17">
        <f t="shared" si="1"/>
        <v>2.9333333333333331</v>
      </c>
      <c r="D12" s="17">
        <f>C12/100*Referentie!B7</f>
        <v>2.64E-2</v>
      </c>
      <c r="E12" s="17">
        <f t="shared" si="0"/>
        <v>0</v>
      </c>
      <c r="F12" s="17">
        <f>C12/100*Referentie!D7</f>
        <v>2.7895999999999996</v>
      </c>
      <c r="G12" s="17">
        <f>C12/100*Referentie!E7*Referentie!F24</f>
        <v>0.45759999999999995</v>
      </c>
      <c r="H12" s="17">
        <f>C12/100*96</f>
        <v>2.8159999999999998</v>
      </c>
      <c r="I12" s="7"/>
      <c r="J12" s="7"/>
      <c r="K12" s="7"/>
      <c r="L12" s="7"/>
      <c r="M12" s="7"/>
      <c r="N12" s="7"/>
    </row>
    <row r="13" spans="1:256" s="6" customFormat="1" ht="18.75" x14ac:dyDescent="0.3">
      <c r="A13" s="15" t="s">
        <v>12</v>
      </c>
      <c r="B13" s="16"/>
      <c r="C13" s="17">
        <f t="shared" si="1"/>
        <v>0</v>
      </c>
      <c r="D13" s="17"/>
      <c r="E13" s="17">
        <f t="shared" si="0"/>
        <v>0</v>
      </c>
      <c r="F13" s="17">
        <f>C13/100*Referentie!D8</f>
        <v>0</v>
      </c>
      <c r="G13" s="17">
        <f>C13/100*Referentie!E8*Referentie!F24</f>
        <v>0</v>
      </c>
      <c r="H13" s="17">
        <f>C13/100*Referentie!G8</f>
        <v>0</v>
      </c>
      <c r="I13" s="7"/>
      <c r="J13" s="7"/>
      <c r="K13" s="7"/>
      <c r="L13" s="7"/>
      <c r="M13" s="7"/>
      <c r="N13" s="7"/>
    </row>
    <row r="14" spans="1:256" s="6" customFormat="1" ht="18.75" x14ac:dyDescent="0.3">
      <c r="A14" s="15" t="s">
        <v>15</v>
      </c>
      <c r="B14" s="16">
        <v>105</v>
      </c>
      <c r="C14" s="17">
        <f t="shared" si="1"/>
        <v>14.000000000000002</v>
      </c>
      <c r="D14" s="17">
        <f>C14/100*Referentie!B9</f>
        <v>4.9000000000000004</v>
      </c>
      <c r="E14" s="17">
        <f t="shared" si="0"/>
        <v>0</v>
      </c>
      <c r="F14" s="17">
        <f>C14/100*Referentie!D9</f>
        <v>0.81900000000000006</v>
      </c>
      <c r="G14" s="17">
        <f>C14/100*Referentie!E9*Referentie!F24</f>
        <v>0.21000000000000002</v>
      </c>
      <c r="H14" s="17">
        <f>D14+F14</f>
        <v>5.7190000000000003</v>
      </c>
      <c r="I14" s="18"/>
      <c r="J14" s="7"/>
      <c r="K14" s="7"/>
      <c r="L14" s="7"/>
      <c r="M14" s="7"/>
      <c r="N14" s="7"/>
    </row>
    <row r="15" spans="1:256" s="6" customFormat="1" ht="18.75" x14ac:dyDescent="0.3">
      <c r="A15" s="15" t="s">
        <v>8</v>
      </c>
      <c r="B15" s="16"/>
      <c r="C15" s="17">
        <f t="shared" si="1"/>
        <v>0</v>
      </c>
      <c r="D15" s="17">
        <f>C15/100*Referentie!B10</f>
        <v>0</v>
      </c>
      <c r="E15" s="17">
        <f t="shared" si="0"/>
        <v>0</v>
      </c>
      <c r="F15" s="17">
        <f>C15/100*Referentie!D10</f>
        <v>0</v>
      </c>
      <c r="G15" s="17">
        <f>C15/100*Referentie!E10*Referentie!F24</f>
        <v>0</v>
      </c>
      <c r="H15" s="17">
        <f>D15+F15</f>
        <v>0</v>
      </c>
      <c r="I15" s="7"/>
      <c r="J15" s="7"/>
      <c r="K15" s="7"/>
      <c r="L15" s="7"/>
      <c r="M15" s="7"/>
      <c r="N15" s="7"/>
    </row>
    <row r="16" spans="1:256" s="6" customFormat="1" ht="18.75" x14ac:dyDescent="0.3">
      <c r="A16" s="15" t="s">
        <v>9</v>
      </c>
      <c r="B16" s="16"/>
      <c r="C16" s="17">
        <f t="shared" si="1"/>
        <v>0</v>
      </c>
      <c r="D16" s="17">
        <f>C16/100*Referentie!B13</f>
        <v>0</v>
      </c>
      <c r="E16" s="17">
        <f t="shared" si="0"/>
        <v>0</v>
      </c>
      <c r="F16" s="17">
        <f>C16/100*Referentie!D13</f>
        <v>0</v>
      </c>
      <c r="G16" s="17">
        <f>C16*0</f>
        <v>0</v>
      </c>
      <c r="H16" s="17">
        <f>(D16+F16)</f>
        <v>0</v>
      </c>
      <c r="I16" s="7"/>
      <c r="J16" s="7"/>
      <c r="K16" s="7"/>
      <c r="L16" s="7"/>
      <c r="M16" s="7"/>
      <c r="N16" s="7"/>
    </row>
    <row r="17" spans="1:14" s="6" customFormat="1" ht="18.75" x14ac:dyDescent="0.3">
      <c r="A17" s="15" t="s">
        <v>19</v>
      </c>
      <c r="B17" s="16">
        <v>94</v>
      </c>
      <c r="C17" s="17">
        <f t="shared" si="1"/>
        <v>12.533333333333333</v>
      </c>
      <c r="D17" s="17">
        <f>C17*0</f>
        <v>0</v>
      </c>
      <c r="E17" s="17">
        <f>C17*0</f>
        <v>0</v>
      </c>
      <c r="F17" s="17">
        <f>C17*0</f>
        <v>0</v>
      </c>
      <c r="G17" s="17">
        <f>C17*Referentie!F21</f>
        <v>12.533333333333333</v>
      </c>
      <c r="H17" s="17">
        <f>C17</f>
        <v>12.533333333333333</v>
      </c>
      <c r="I17" s="7"/>
      <c r="J17" s="7"/>
      <c r="K17" s="7"/>
      <c r="L17" s="7"/>
      <c r="M17" s="7"/>
      <c r="N17" s="7"/>
    </row>
    <row r="18" spans="1:14" s="6" customFormat="1" ht="18.75" x14ac:dyDescent="0.3">
      <c r="A18" s="15" t="s">
        <v>10</v>
      </c>
      <c r="B18" s="16">
        <v>30</v>
      </c>
      <c r="C18" s="17">
        <f t="shared" si="1"/>
        <v>4</v>
      </c>
      <c r="D18" s="17">
        <f>C18*0</f>
        <v>0</v>
      </c>
      <c r="E18" s="17">
        <f>C18*0</f>
        <v>0</v>
      </c>
      <c r="F18" s="17">
        <f>C18*0</f>
        <v>0</v>
      </c>
      <c r="G18" s="17">
        <f>C18*Referentie!F22</f>
        <v>3</v>
      </c>
      <c r="H18" s="17">
        <f>C18</f>
        <v>4</v>
      </c>
      <c r="I18" s="7"/>
      <c r="J18" s="7"/>
      <c r="K18" s="7"/>
      <c r="L18" s="7"/>
      <c r="M18" s="7"/>
      <c r="N18" s="7"/>
    </row>
    <row r="19" spans="1:14" s="6" customFormat="1" ht="18.75" x14ac:dyDescent="0.3">
      <c r="A19" s="15" t="s">
        <v>58</v>
      </c>
      <c r="B19" s="16"/>
      <c r="C19" s="17">
        <f t="shared" si="1"/>
        <v>0</v>
      </c>
      <c r="D19" s="17">
        <f>C19*0</f>
        <v>0</v>
      </c>
      <c r="E19" s="17">
        <f>C19*0</f>
        <v>0</v>
      </c>
      <c r="F19" s="17">
        <f>C19*0</f>
        <v>0</v>
      </c>
      <c r="G19" s="17">
        <f>C19*Referentie!F23</f>
        <v>0</v>
      </c>
      <c r="H19" s="17">
        <f>C19/100*Referentie!G23</f>
        <v>0</v>
      </c>
      <c r="I19" s="7"/>
      <c r="J19" s="7"/>
      <c r="K19" s="7"/>
      <c r="L19" s="7"/>
      <c r="M19" s="7"/>
      <c r="N19" s="7"/>
    </row>
    <row r="20" spans="1:14" s="6" customFormat="1" ht="18.75" x14ac:dyDescent="0.3">
      <c r="A20" s="15" t="s">
        <v>11</v>
      </c>
      <c r="B20" s="16">
        <v>24</v>
      </c>
      <c r="C20" s="17">
        <f t="shared" si="1"/>
        <v>3.2</v>
      </c>
      <c r="D20" s="17"/>
      <c r="E20" s="17">
        <f>C20/100*Referentie!C26</f>
        <v>0.32</v>
      </c>
      <c r="F20" s="17">
        <f>C20*0</f>
        <v>0</v>
      </c>
      <c r="G20" s="17">
        <f>C20*0</f>
        <v>0</v>
      </c>
      <c r="H20" s="17">
        <f>C20/100*Referentie!G26</f>
        <v>1.456</v>
      </c>
      <c r="I20" s="7"/>
      <c r="J20" s="7"/>
      <c r="K20" s="7"/>
      <c r="L20" s="7"/>
      <c r="M20" s="7"/>
      <c r="N20" s="7"/>
    </row>
    <row r="21" spans="1:14" s="6" customFormat="1" ht="18.75" x14ac:dyDescent="0.3">
      <c r="A21" s="15" t="s">
        <v>21</v>
      </c>
      <c r="B21" s="16">
        <v>3</v>
      </c>
      <c r="C21" s="17">
        <f t="shared" si="1"/>
        <v>0.4</v>
      </c>
      <c r="D21" s="17"/>
      <c r="E21" s="17"/>
      <c r="F21" s="17"/>
      <c r="G21" s="17"/>
      <c r="H21" s="17">
        <f>C21/100*Referentie!G27</f>
        <v>0.4</v>
      </c>
      <c r="I21" s="7"/>
      <c r="J21" s="7"/>
      <c r="K21" s="7"/>
      <c r="L21" s="7"/>
      <c r="M21" s="7"/>
      <c r="N21" s="7"/>
    </row>
    <row r="22" spans="1:14" s="6" customFormat="1" ht="18.75" x14ac:dyDescent="0.3">
      <c r="A22" s="19"/>
      <c r="B22" s="16"/>
      <c r="C22" s="17">
        <f t="shared" si="1"/>
        <v>0</v>
      </c>
      <c r="D22" s="20"/>
      <c r="E22" s="20"/>
      <c r="F22" s="20"/>
      <c r="G22" s="20"/>
      <c r="H22" s="20"/>
      <c r="I22" s="7"/>
      <c r="J22" s="7"/>
      <c r="K22" s="7"/>
      <c r="L22" s="7"/>
      <c r="M22" s="7"/>
      <c r="N22" s="7"/>
    </row>
    <row r="23" spans="1:14" s="6" customFormat="1" ht="18.75" x14ac:dyDescent="0.3">
      <c r="A23" s="19"/>
      <c r="B23" s="16"/>
      <c r="C23" s="17">
        <f t="shared" si="1"/>
        <v>0</v>
      </c>
      <c r="D23" s="20"/>
      <c r="E23" s="20"/>
      <c r="F23" s="20"/>
      <c r="G23" s="20"/>
      <c r="H23" s="20"/>
      <c r="I23" s="7"/>
      <c r="J23" s="7"/>
      <c r="K23" s="7"/>
      <c r="L23" s="7"/>
      <c r="M23" s="7"/>
      <c r="N23" s="7"/>
    </row>
    <row r="24" spans="1:14" s="6" customFormat="1" ht="18.75" x14ac:dyDescent="0.3">
      <c r="A24" s="19"/>
      <c r="B24" s="16"/>
      <c r="C24" s="17">
        <f t="shared" si="1"/>
        <v>0</v>
      </c>
      <c r="D24" s="20"/>
      <c r="E24" s="20"/>
      <c r="F24" s="20"/>
      <c r="G24" s="20"/>
      <c r="H24" s="20"/>
      <c r="I24" s="7"/>
      <c r="J24" s="7"/>
      <c r="K24" s="7"/>
      <c r="L24" s="7"/>
      <c r="M24" s="7"/>
      <c r="N24" s="7"/>
    </row>
    <row r="25" spans="1:14" s="6" customFormat="1" ht="18.75" x14ac:dyDescent="0.3">
      <c r="A25" s="19"/>
      <c r="B25" s="16"/>
      <c r="C25" s="17">
        <f t="shared" si="1"/>
        <v>0</v>
      </c>
      <c r="D25" s="20"/>
      <c r="E25" s="20"/>
      <c r="F25" s="20"/>
      <c r="G25" s="20"/>
      <c r="H25" s="20"/>
      <c r="I25" s="7"/>
      <c r="J25" s="7"/>
      <c r="K25" s="7"/>
      <c r="L25" s="7"/>
      <c r="M25" s="7"/>
      <c r="N25" s="7"/>
    </row>
    <row r="26" spans="1:14" s="6" customFormat="1" ht="18.75" x14ac:dyDescent="0.3">
      <c r="A26" s="19"/>
      <c r="B26" s="16"/>
      <c r="C26" s="17">
        <f t="shared" si="1"/>
        <v>0</v>
      </c>
      <c r="D26" s="21">
        <f>C26*0</f>
        <v>0</v>
      </c>
      <c r="E26" s="21"/>
      <c r="F26" s="21">
        <f>C26*0</f>
        <v>0</v>
      </c>
      <c r="G26" s="21">
        <f>C26*0</f>
        <v>0</v>
      </c>
      <c r="H26" s="21">
        <f>C26</f>
        <v>0</v>
      </c>
      <c r="I26" s="7"/>
      <c r="J26" s="7"/>
      <c r="K26" s="7"/>
      <c r="L26" s="7"/>
      <c r="M26" s="7"/>
      <c r="N26" s="7"/>
    </row>
    <row r="27" spans="1:14" s="6" customFormat="1" ht="10.5" customHeight="1" x14ac:dyDescent="0.3">
      <c r="A27" s="13"/>
      <c r="B27" s="14"/>
      <c r="C27" s="22"/>
      <c r="D27" s="22"/>
      <c r="E27" s="22"/>
      <c r="F27" s="22"/>
      <c r="G27" s="22"/>
      <c r="H27" s="22"/>
      <c r="I27" s="7"/>
      <c r="J27" s="7"/>
      <c r="K27" s="7"/>
      <c r="L27" s="7"/>
      <c r="M27" s="7"/>
      <c r="N27" s="7"/>
    </row>
    <row r="28" spans="1:14" s="6" customFormat="1" ht="18.75" x14ac:dyDescent="0.3">
      <c r="A28" s="11" t="s">
        <v>13</v>
      </c>
      <c r="B28" s="23">
        <f>SUM(B8:B26)</f>
        <v>750</v>
      </c>
      <c r="C28" s="24">
        <f t="shared" ref="C28:H28" si="2">SUM(C8:C26)</f>
        <v>100</v>
      </c>
      <c r="D28" s="24">
        <f t="shared" si="2"/>
        <v>7.1290666666666667</v>
      </c>
      <c r="E28" s="24">
        <f t="shared" si="2"/>
        <v>0.32</v>
      </c>
      <c r="F28" s="24">
        <f t="shared" si="2"/>
        <v>8.9579333333333331</v>
      </c>
      <c r="G28" s="24">
        <f t="shared" si="2"/>
        <v>17.144933333333334</v>
      </c>
      <c r="H28" s="24">
        <f t="shared" si="2"/>
        <v>34.476333333333336</v>
      </c>
      <c r="I28" s="7"/>
      <c r="J28" s="7"/>
      <c r="K28" s="7"/>
      <c r="L28" s="7"/>
      <c r="M28" s="7"/>
      <c r="N28" s="7"/>
    </row>
    <row r="29" spans="1:14" ht="18.75" x14ac:dyDescent="0.3">
      <c r="A29" s="7"/>
      <c r="B29" s="8"/>
      <c r="C29" s="8"/>
      <c r="D29" s="8"/>
      <c r="E29" s="8"/>
      <c r="F29" s="8"/>
      <c r="G29" s="8"/>
      <c r="H29" s="8"/>
      <c r="I29" s="7"/>
      <c r="J29" s="7"/>
      <c r="K29" s="7"/>
      <c r="L29" s="7"/>
      <c r="M29" s="7"/>
      <c r="N29" s="7"/>
    </row>
    <row r="30" spans="1:14" ht="18.75" x14ac:dyDescent="0.3">
      <c r="A30" s="53" t="s">
        <v>60</v>
      </c>
      <c r="B30" s="54"/>
      <c r="C30" s="54"/>
      <c r="D30" s="54">
        <v>8</v>
      </c>
      <c r="E30" s="54"/>
      <c r="F30" s="55" t="s">
        <v>61</v>
      </c>
      <c r="G30" s="54">
        <v>17</v>
      </c>
      <c r="H30" s="54">
        <v>33</v>
      </c>
      <c r="I30" s="7"/>
      <c r="J30" s="7"/>
      <c r="K30" s="7"/>
      <c r="L30" s="7"/>
      <c r="M30" s="7"/>
      <c r="N30" s="7"/>
    </row>
    <row r="31" spans="1:14" ht="18.75" x14ac:dyDescent="0.3">
      <c r="A31" s="7"/>
      <c r="B31" s="8"/>
      <c r="C31" s="8"/>
      <c r="D31" s="8"/>
      <c r="E31" s="8"/>
      <c r="F31" s="8"/>
      <c r="G31" s="8"/>
      <c r="H31" s="8"/>
      <c r="I31" s="7"/>
      <c r="J31" s="7"/>
      <c r="K31" s="7"/>
      <c r="L31" s="7"/>
      <c r="M31" s="7"/>
      <c r="N31" s="7"/>
    </row>
    <row r="32" spans="1:14" ht="18.75" x14ac:dyDescent="0.3">
      <c r="A32" s="7"/>
      <c r="B32" s="8"/>
      <c r="C32" s="8"/>
      <c r="D32" s="8"/>
      <c r="E32" s="8"/>
      <c r="F32" s="8"/>
      <c r="G32" s="8"/>
      <c r="H32" s="8"/>
      <c r="I32" s="7"/>
      <c r="J32" s="7"/>
      <c r="K32" s="7"/>
      <c r="L32" s="7"/>
      <c r="M32" s="7"/>
      <c r="N32" s="7"/>
    </row>
  </sheetData>
  <phoneticPr fontId="0" type="noConversion"/>
  <dataValidations count="2">
    <dataValidation type="custom" allowBlank="1" showInputMessage="1" showErrorMessage="1" sqref="A6:H7 A27:H28 C8:F21 H8:H21 G8 G19:G21 G9:G18" xr:uid="{00000000-0002-0000-0000-000000000000}">
      <formula1>0</formula1>
    </dataValidation>
    <dataValidation type="custom" allowBlank="1" showInputMessage="1" showErrorMessage="1" sqref="A8:A21" xr:uid="{00000000-0002-0000-0000-000001000000}">
      <formula1>"`0"</formula1>
    </dataValidation>
  </dataValidations>
  <pageMargins left="0.62992125984251968" right="0.27559055118110237" top="0.98425196850393704" bottom="0.98425196850393704" header="0.51181102362204722" footer="0.51181102362204722"/>
  <pageSetup paperSize="9" orientation="portrait" horizontalDpi="300" verticalDpi="6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showGridLines="0" showZeros="0" zoomScale="75" workbookViewId="0">
      <selection activeCell="K26" sqref="K26"/>
    </sheetView>
  </sheetViews>
  <sheetFormatPr defaultRowHeight="12.75" x14ac:dyDescent="0.2"/>
  <cols>
    <col min="1" max="1" width="24.7109375" customWidth="1"/>
    <col min="2" max="2" width="10.140625" customWidth="1"/>
    <col min="3" max="8" width="9.28515625" bestFit="1" customWidth="1"/>
  </cols>
  <sheetData>
    <row r="1" spans="1:20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20.25" x14ac:dyDescent="0.3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8.75" x14ac:dyDescent="0.3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2" customFormat="1" ht="10.7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2" customFormat="1" ht="18.75" x14ac:dyDescent="0.3">
      <c r="A6" s="11" t="s">
        <v>18</v>
      </c>
      <c r="B6" s="12" t="s">
        <v>0</v>
      </c>
      <c r="C6" s="12" t="s">
        <v>5</v>
      </c>
      <c r="D6" s="12" t="s">
        <v>4</v>
      </c>
      <c r="E6" s="12" t="s">
        <v>3</v>
      </c>
      <c r="F6" s="12" t="s">
        <v>2</v>
      </c>
      <c r="G6" s="12" t="s">
        <v>24</v>
      </c>
      <c r="H6" s="12" t="s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2" customFormat="1" ht="9.75" customHeight="1" x14ac:dyDescent="0.3">
      <c r="A7" s="13"/>
      <c r="B7" s="14"/>
      <c r="C7" s="14"/>
      <c r="D7" s="14"/>
      <c r="E7" s="14"/>
      <c r="F7" s="14"/>
      <c r="G7" s="14"/>
      <c r="H7" s="1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2" customFormat="1" ht="18.75" x14ac:dyDescent="0.3">
      <c r="A8" s="15" t="str">
        <f>'Invoeren in grammen'!A8</f>
        <v>Water</v>
      </c>
      <c r="B8" s="25">
        <f>$B$28/100*C8</f>
        <v>0</v>
      </c>
      <c r="C8" s="20">
        <f>'Invoeren in grammen'!C8</f>
        <v>0</v>
      </c>
      <c r="D8" s="17">
        <f>C8*0</f>
        <v>0</v>
      </c>
      <c r="E8" s="17">
        <f t="shared" ref="E8:E16" si="0">C8*0</f>
        <v>0</v>
      </c>
      <c r="F8" s="17">
        <f>C8*0</f>
        <v>0</v>
      </c>
      <c r="G8" s="17">
        <f>C8*0</f>
        <v>0</v>
      </c>
      <c r="H8" s="17">
        <f>B8*0</f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2" customFormat="1" ht="18.75" x14ac:dyDescent="0.3">
      <c r="A9" s="15" t="str">
        <f>'Invoeren in grammen'!A9</f>
        <v>Volle melk 3,5%</v>
      </c>
      <c r="B9" s="25">
        <f t="shared" ref="B9:B26" si="1">$B$28/100*C9</f>
        <v>472</v>
      </c>
      <c r="C9" s="20">
        <f>'Invoeren in grammen'!C9</f>
        <v>62.93333333333333</v>
      </c>
      <c r="D9" s="17">
        <f>'Invoeren in grammen'!D9</f>
        <v>2.2026666666666666</v>
      </c>
      <c r="E9" s="17">
        <f t="shared" si="0"/>
        <v>0</v>
      </c>
      <c r="F9" s="17">
        <f>'Invoeren in grammen'!F9</f>
        <v>5.3493333333333331</v>
      </c>
      <c r="G9" s="17">
        <f>'Invoeren in grammen'!G9</f>
        <v>0.94399999999999995</v>
      </c>
      <c r="H9" s="17">
        <f>'Invoeren in grammen'!H9</f>
        <v>7.5519999999999996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2" customFormat="1" ht="18.75" x14ac:dyDescent="0.3">
      <c r="A10" s="15" t="str">
        <f>'Invoeren in grammen'!A10</f>
        <v>Boerenmelk 4%</v>
      </c>
      <c r="B10" s="25">
        <f t="shared" si="1"/>
        <v>0</v>
      </c>
      <c r="C10" s="20">
        <f>'Invoeren in grammen'!C10</f>
        <v>0</v>
      </c>
      <c r="D10" s="17">
        <f>'Invoeren in grammen'!D10</f>
        <v>0</v>
      </c>
      <c r="E10" s="17">
        <f t="shared" si="0"/>
        <v>0</v>
      </c>
      <c r="F10" s="17">
        <f>'Invoeren in grammen'!F10</f>
        <v>0</v>
      </c>
      <c r="G10" s="17">
        <f>'Invoeren in grammen'!G10</f>
        <v>0</v>
      </c>
      <c r="H10" s="17">
        <f>'Invoeren in grammen'!H10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2" customFormat="1" ht="18.75" x14ac:dyDescent="0.3">
      <c r="A11" s="15" t="str">
        <f>'Invoeren in grammen'!A11</f>
        <v>Volle melkpoeder. 26%</v>
      </c>
      <c r="B11" s="25">
        <f t="shared" si="1"/>
        <v>0</v>
      </c>
      <c r="C11" s="20">
        <f>'Invoeren in grammen'!C11</f>
        <v>0</v>
      </c>
      <c r="D11" s="17">
        <f>'Invoeren in grammen'!D11</f>
        <v>0</v>
      </c>
      <c r="E11" s="17">
        <f t="shared" si="0"/>
        <v>0</v>
      </c>
      <c r="F11" s="17">
        <f>'Invoeren in grammen'!F11</f>
        <v>0</v>
      </c>
      <c r="G11" s="17">
        <f>'Invoeren in grammen'!G11</f>
        <v>0</v>
      </c>
      <c r="H11" s="17">
        <f>'Invoeren in grammen'!H11</f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2" customFormat="1" ht="18.75" x14ac:dyDescent="0.3">
      <c r="A12" s="15" t="str">
        <f>'Invoeren in grammen'!A12</f>
        <v>Magere melkpoeder 1%</v>
      </c>
      <c r="B12" s="25">
        <f t="shared" si="1"/>
        <v>22</v>
      </c>
      <c r="C12" s="20">
        <f>'Invoeren in grammen'!C12</f>
        <v>2.9333333333333331</v>
      </c>
      <c r="D12" s="17">
        <f>'Invoeren in grammen'!D12</f>
        <v>2.64E-2</v>
      </c>
      <c r="E12" s="17">
        <f t="shared" si="0"/>
        <v>0</v>
      </c>
      <c r="F12" s="17">
        <f>'Invoeren in grammen'!F12</f>
        <v>2.7895999999999996</v>
      </c>
      <c r="G12" s="17">
        <f>'Invoeren in grammen'!G12</f>
        <v>0.45759999999999995</v>
      </c>
      <c r="H12" s="17">
        <f>'Invoeren in grammen'!H12</f>
        <v>2.8159999999999998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2" customFormat="1" ht="18.75" x14ac:dyDescent="0.3">
      <c r="A13" s="15" t="str">
        <f>'Invoeren in grammen'!A13</f>
        <v>Esprion 500</v>
      </c>
      <c r="B13" s="25">
        <f t="shared" si="1"/>
        <v>0</v>
      </c>
      <c r="C13" s="20">
        <f>'Invoeren in grammen'!C13</f>
        <v>0</v>
      </c>
      <c r="D13" s="17"/>
      <c r="E13" s="17">
        <f t="shared" si="0"/>
        <v>0</v>
      </c>
      <c r="F13" s="17">
        <f>'Invoeren in grammen'!F13</f>
        <v>0</v>
      </c>
      <c r="G13" s="17">
        <f>'Invoeren in grammen'!G13</f>
        <v>0</v>
      </c>
      <c r="H13" s="17">
        <f>'Invoeren in grammen'!H13</f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2" customFormat="1" ht="18.75" x14ac:dyDescent="0.3">
      <c r="A14" s="15" t="str">
        <f>'Invoeren in grammen'!A14</f>
        <v>Slagroom 35%</v>
      </c>
      <c r="B14" s="25">
        <f t="shared" si="1"/>
        <v>105.00000000000001</v>
      </c>
      <c r="C14" s="20">
        <f>'Invoeren in grammen'!C14</f>
        <v>14.000000000000002</v>
      </c>
      <c r="D14" s="17">
        <f>'Invoeren in grammen'!D14</f>
        <v>4.9000000000000004</v>
      </c>
      <c r="E14" s="17">
        <f t="shared" si="0"/>
        <v>0</v>
      </c>
      <c r="F14" s="17">
        <f>'Invoeren in grammen'!F14</f>
        <v>0.81900000000000006</v>
      </c>
      <c r="G14" s="17">
        <f>'Invoeren in grammen'!G14</f>
        <v>0.21000000000000002</v>
      </c>
      <c r="H14" s="17">
        <f>'Invoeren in grammen'!H14</f>
        <v>5.7190000000000003</v>
      </c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2" customFormat="1" ht="18.75" x14ac:dyDescent="0.3">
      <c r="A15" s="15" t="str">
        <f>'Invoeren in grammen'!A15</f>
        <v>Slagroom 40%</v>
      </c>
      <c r="B15" s="25">
        <f t="shared" si="1"/>
        <v>0</v>
      </c>
      <c r="C15" s="20">
        <f>'Invoeren in grammen'!C15</f>
        <v>0</v>
      </c>
      <c r="D15" s="17">
        <f>'Invoeren in grammen'!D15</f>
        <v>0</v>
      </c>
      <c r="E15" s="17">
        <f t="shared" si="0"/>
        <v>0</v>
      </c>
      <c r="F15" s="17">
        <f>'Invoeren in grammen'!F15</f>
        <v>0</v>
      </c>
      <c r="G15" s="17">
        <f>'Invoeren in grammen'!G15</f>
        <v>0</v>
      </c>
      <c r="H15" s="17">
        <f>'Invoeren in grammen'!H15</f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2" customFormat="1" ht="18.75" x14ac:dyDescent="0.3">
      <c r="A16" s="15" t="str">
        <f>'Invoeren in grammen'!A16</f>
        <v>Boter</v>
      </c>
      <c r="B16" s="25">
        <f t="shared" si="1"/>
        <v>0</v>
      </c>
      <c r="C16" s="20"/>
      <c r="D16" s="17"/>
      <c r="E16" s="17">
        <f t="shared" si="0"/>
        <v>0</v>
      </c>
      <c r="F16" s="17">
        <f>'Invoeren in grammen'!F16</f>
        <v>0</v>
      </c>
      <c r="G16" s="17">
        <f>'Invoeren in grammen'!G16</f>
        <v>0</v>
      </c>
      <c r="H16" s="17">
        <f>'Invoeren in grammen'!H16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2" customFormat="1" ht="18.75" x14ac:dyDescent="0.3">
      <c r="A17" s="15" t="str">
        <f>'Invoeren in grammen'!A17</f>
        <v>Sacharose</v>
      </c>
      <c r="B17" s="25">
        <f t="shared" si="1"/>
        <v>94</v>
      </c>
      <c r="C17" s="20">
        <f>'Invoeren in grammen'!C17</f>
        <v>12.533333333333333</v>
      </c>
      <c r="D17" s="17">
        <f>C17*0</f>
        <v>0</v>
      </c>
      <c r="E17" s="17">
        <f>C17*0</f>
        <v>0</v>
      </c>
      <c r="F17" s="17">
        <f>C17*0</f>
        <v>0</v>
      </c>
      <c r="G17" s="17">
        <f>'Invoeren in grammen'!G17</f>
        <v>12.533333333333333</v>
      </c>
      <c r="H17" s="17">
        <f>'Invoeren in grammen'!H17</f>
        <v>12.533333333333333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2" customFormat="1" ht="18.75" x14ac:dyDescent="0.3">
      <c r="A18" s="15" t="str">
        <f>'Invoeren in grammen'!A18</f>
        <v>Dextrose</v>
      </c>
      <c r="B18" s="25">
        <f t="shared" si="1"/>
        <v>30</v>
      </c>
      <c r="C18" s="20">
        <f>'Invoeren in grammen'!C18</f>
        <v>4</v>
      </c>
      <c r="D18" s="17">
        <f>C18*0</f>
        <v>0</v>
      </c>
      <c r="E18" s="17">
        <f>C18*0</f>
        <v>0</v>
      </c>
      <c r="F18" s="17">
        <f>C18*0</f>
        <v>0</v>
      </c>
      <c r="G18" s="17">
        <f>'Invoeren in grammen'!G18</f>
        <v>3</v>
      </c>
      <c r="H18" s="17">
        <f>'Invoeren in grammen'!H18</f>
        <v>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2" customFormat="1" ht="18.75" x14ac:dyDescent="0.3">
      <c r="A19" s="15" t="str">
        <f>'Invoeren in grammen'!A19</f>
        <v>Glucosestroop (DE 42)</v>
      </c>
      <c r="B19" s="25">
        <f t="shared" si="1"/>
        <v>0</v>
      </c>
      <c r="C19" s="20">
        <f>'Invoeren in grammen'!C19</f>
        <v>0</v>
      </c>
      <c r="D19" s="17">
        <f>C19*0</f>
        <v>0</v>
      </c>
      <c r="E19" s="17">
        <f>C19*0</f>
        <v>0</v>
      </c>
      <c r="F19" s="17">
        <f>C19*0</f>
        <v>0</v>
      </c>
      <c r="G19" s="17">
        <f>'Invoeren in grammen'!G19</f>
        <v>0</v>
      </c>
      <c r="H19" s="17">
        <f>'Invoeren in grammen'!H19</f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2" customFormat="1" ht="18.75" x14ac:dyDescent="0.3">
      <c r="A20" s="15" t="str">
        <f>'Invoeren in grammen'!A20</f>
        <v>Eigeel</v>
      </c>
      <c r="B20" s="25">
        <f t="shared" si="1"/>
        <v>24</v>
      </c>
      <c r="C20" s="20">
        <f>'Invoeren in grammen'!C20</f>
        <v>3.2</v>
      </c>
      <c r="D20" s="17">
        <f>C20*0</f>
        <v>0</v>
      </c>
      <c r="E20" s="17">
        <f>C20*0</f>
        <v>0</v>
      </c>
      <c r="F20" s="17">
        <f>C20*0</f>
        <v>0</v>
      </c>
      <c r="G20" s="17">
        <f>C20*0</f>
        <v>0</v>
      </c>
      <c r="H20" s="17">
        <f>'Invoeren in grammen'!H20</f>
        <v>1.456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2" customFormat="1" ht="18.75" x14ac:dyDescent="0.3">
      <c r="A21" s="15" t="str">
        <f>'Invoeren in grammen'!A21</f>
        <v>Bindmiddel</v>
      </c>
      <c r="B21" s="25">
        <f t="shared" si="1"/>
        <v>3</v>
      </c>
      <c r="C21" s="20">
        <f>'Invoeren in grammen'!C21</f>
        <v>0.4</v>
      </c>
      <c r="D21" s="17"/>
      <c r="E21" s="17"/>
      <c r="F21" s="17"/>
      <c r="G21" s="17"/>
      <c r="H21" s="17">
        <f>'Invoeren in grammen'!H21</f>
        <v>0.4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2" customFormat="1" ht="18.75" x14ac:dyDescent="0.3">
      <c r="A22" s="15">
        <f>'Invoeren in grammen'!A22</f>
        <v>0</v>
      </c>
      <c r="B22" s="25">
        <f t="shared" si="1"/>
        <v>0</v>
      </c>
      <c r="C22" s="20">
        <f>'Invoeren in grammen'!C22</f>
        <v>0</v>
      </c>
      <c r="D22" s="26">
        <f>'Invoeren in grammen'!D22</f>
        <v>0</v>
      </c>
      <c r="E22" s="26">
        <f>'Invoeren in grammen'!E22</f>
        <v>0</v>
      </c>
      <c r="F22" s="26">
        <f>'Invoeren in grammen'!F22</f>
        <v>0</v>
      </c>
      <c r="G22" s="26">
        <f>'Invoeren in grammen'!G22</f>
        <v>0</v>
      </c>
      <c r="H22" s="26">
        <f>'Invoeren in grammen'!H22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2" customFormat="1" ht="18.75" x14ac:dyDescent="0.3">
      <c r="A23" s="15">
        <f>'Invoeren in grammen'!A23</f>
        <v>0</v>
      </c>
      <c r="B23" s="25">
        <f t="shared" si="1"/>
        <v>0</v>
      </c>
      <c r="C23" s="20">
        <f>'Invoeren in grammen'!C23</f>
        <v>0</v>
      </c>
      <c r="D23" s="26">
        <f>'Invoeren in grammen'!D23</f>
        <v>0</v>
      </c>
      <c r="E23" s="26">
        <f>'Invoeren in grammen'!E23</f>
        <v>0</v>
      </c>
      <c r="F23" s="26">
        <f>'Invoeren in grammen'!F23</f>
        <v>0</v>
      </c>
      <c r="G23" s="26">
        <f>'Invoeren in grammen'!G23</f>
        <v>0</v>
      </c>
      <c r="H23" s="26">
        <f>'Invoeren in grammen'!H23</f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2" customFormat="1" ht="18.75" x14ac:dyDescent="0.3">
      <c r="A24" s="15">
        <f>'Invoeren in grammen'!A24</f>
        <v>0</v>
      </c>
      <c r="B24" s="25">
        <f t="shared" si="1"/>
        <v>0</v>
      </c>
      <c r="C24" s="20">
        <f>'Invoeren in grammen'!C24</f>
        <v>0</v>
      </c>
      <c r="D24" s="26">
        <f>'Invoeren in grammen'!D24</f>
        <v>0</v>
      </c>
      <c r="E24" s="26">
        <f>'Invoeren in grammen'!E24</f>
        <v>0</v>
      </c>
      <c r="F24" s="26">
        <f>'Invoeren in grammen'!F24</f>
        <v>0</v>
      </c>
      <c r="G24" s="26">
        <f>'Invoeren in grammen'!G24</f>
        <v>0</v>
      </c>
      <c r="H24" s="26">
        <f>'Invoeren in grammen'!H24</f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2" customFormat="1" ht="18.75" x14ac:dyDescent="0.3">
      <c r="A25" s="15">
        <f>'Invoeren in grammen'!A25</f>
        <v>0</v>
      </c>
      <c r="B25" s="25">
        <f t="shared" si="1"/>
        <v>0</v>
      </c>
      <c r="C25" s="20">
        <f>'Invoeren in grammen'!C25</f>
        <v>0</v>
      </c>
      <c r="D25" s="26">
        <f>'Invoeren in grammen'!D25</f>
        <v>0</v>
      </c>
      <c r="E25" s="26">
        <f>'Invoeren in grammen'!E25</f>
        <v>0</v>
      </c>
      <c r="F25" s="26">
        <f>'Invoeren in grammen'!F25</f>
        <v>0</v>
      </c>
      <c r="G25" s="26">
        <f>'Invoeren in grammen'!G25</f>
        <v>0</v>
      </c>
      <c r="H25" s="26">
        <f>'Invoeren in grammen'!H25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2" customFormat="1" ht="18.75" x14ac:dyDescent="0.3">
      <c r="A26" s="15">
        <f>'Invoeren in grammen'!A26</f>
        <v>0</v>
      </c>
      <c r="B26" s="25">
        <f t="shared" si="1"/>
        <v>0</v>
      </c>
      <c r="C26" s="20">
        <f>'Invoeren in grammen'!C26</f>
        <v>0</v>
      </c>
      <c r="D26" s="26">
        <f>'Invoeren in grammen'!D26</f>
        <v>0</v>
      </c>
      <c r="E26" s="26">
        <f>'Invoeren in grammen'!E26</f>
        <v>0</v>
      </c>
      <c r="F26" s="26">
        <f>'Invoeren in grammen'!F26</f>
        <v>0</v>
      </c>
      <c r="G26" s="26">
        <f>'Invoeren in grammen'!G26</f>
        <v>0</v>
      </c>
      <c r="H26" s="26">
        <f>'Invoeren in grammen'!H26</f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2" customFormat="1" ht="10.5" customHeight="1" x14ac:dyDescent="0.3">
      <c r="A27" s="13"/>
      <c r="B27" s="14"/>
      <c r="C27" s="22"/>
      <c r="D27" s="22"/>
      <c r="E27" s="22"/>
      <c r="F27" s="22"/>
      <c r="G27" s="22"/>
      <c r="H27" s="2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2" customFormat="1" ht="18.75" x14ac:dyDescent="0.3">
      <c r="A28" s="11" t="s">
        <v>13</v>
      </c>
      <c r="B28" s="27">
        <v>750</v>
      </c>
      <c r="C28" s="24">
        <f t="shared" ref="C28:H28" si="2">SUM(C8:C26)</f>
        <v>100</v>
      </c>
      <c r="D28" s="24">
        <f t="shared" si="2"/>
        <v>7.1290666666666667</v>
      </c>
      <c r="E28" s="24">
        <f t="shared" si="2"/>
        <v>0</v>
      </c>
      <c r="F28" s="24">
        <f t="shared" si="2"/>
        <v>8.9579333333333331</v>
      </c>
      <c r="G28" s="24">
        <f t="shared" si="2"/>
        <v>17.144933333333334</v>
      </c>
      <c r="H28" s="24">
        <f t="shared" si="2"/>
        <v>34.476333333333336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">
      <c r="L31" s="2"/>
    </row>
    <row r="32" spans="1:20" x14ac:dyDescent="0.2">
      <c r="L32" s="2"/>
    </row>
  </sheetData>
  <phoneticPr fontId="0" type="noConversion"/>
  <dataValidations count="1">
    <dataValidation type="custom" allowBlank="1" showInputMessage="1" showErrorMessage="1" sqref="A6:H7 A27:A28 D27:H27 C28:H28 A8:B26 D8:H26" xr:uid="{00000000-0002-0000-0100-000000000000}">
      <formula1>0</formula1>
    </dataValidation>
  </dataValidations>
  <pageMargins left="0.75" right="0.44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showGridLines="0" showZeros="0" zoomScale="75" workbookViewId="0">
      <selection sqref="A1:K37"/>
    </sheetView>
  </sheetViews>
  <sheetFormatPr defaultRowHeight="12.75" x14ac:dyDescent="0.2"/>
  <cols>
    <col min="1" max="1" width="28.28515625" customWidth="1"/>
    <col min="2" max="2" width="12.28515625" customWidth="1"/>
    <col min="3" max="3" width="14.28515625" customWidth="1"/>
    <col min="4" max="4" width="14.42578125" customWidth="1"/>
    <col min="5" max="5" width="20.140625" customWidth="1"/>
    <col min="6" max="6" width="19.85546875" bestFit="1" customWidth="1"/>
    <col min="7" max="7" width="1.42578125" customWidth="1"/>
    <col min="8" max="8" width="19.85546875" bestFit="1" customWidth="1"/>
  </cols>
  <sheetData>
    <row r="1" spans="1:11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3">
      <c r="A2" s="9" t="s">
        <v>16</v>
      </c>
      <c r="B2" s="9"/>
      <c r="C2" s="7"/>
      <c r="D2" s="7"/>
      <c r="E2" s="7"/>
      <c r="F2" s="7"/>
      <c r="G2" s="7"/>
      <c r="H2" s="7"/>
      <c r="I2" s="7"/>
      <c r="J2" s="7"/>
      <c r="K2" s="7"/>
    </row>
    <row r="3" spans="1:11" ht="18.75" x14ac:dyDescent="0.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.75" x14ac:dyDescent="0.3">
      <c r="A5" s="11" t="s">
        <v>18</v>
      </c>
      <c r="B5" s="11" t="s">
        <v>0</v>
      </c>
      <c r="C5" s="11" t="s">
        <v>22</v>
      </c>
      <c r="D5" s="11" t="s">
        <v>32</v>
      </c>
      <c r="E5" s="11" t="s">
        <v>31</v>
      </c>
      <c r="F5" s="11" t="s">
        <v>23</v>
      </c>
      <c r="G5" s="13"/>
      <c r="H5" s="11" t="s">
        <v>23</v>
      </c>
      <c r="I5" s="7"/>
      <c r="J5" s="7"/>
      <c r="K5" s="7"/>
    </row>
    <row r="6" spans="1:11" ht="6" customHeight="1" x14ac:dyDescent="0.3">
      <c r="A6" s="28"/>
      <c r="B6" s="28"/>
      <c r="C6" s="28"/>
      <c r="D6" s="28"/>
      <c r="E6" s="28"/>
      <c r="F6" s="28"/>
      <c r="G6" s="13"/>
      <c r="H6" s="28"/>
      <c r="I6" s="7"/>
      <c r="J6" s="7"/>
      <c r="K6" s="7"/>
    </row>
    <row r="7" spans="1:11" ht="18.75" x14ac:dyDescent="0.3">
      <c r="A7" s="15" t="str">
        <f>'Invoeren in grammen'!A8</f>
        <v>Water</v>
      </c>
      <c r="B7" s="29">
        <f>'Invoeren in %'!B8</f>
        <v>0</v>
      </c>
      <c r="C7" s="30"/>
      <c r="D7" s="31">
        <v>1</v>
      </c>
      <c r="E7" s="32">
        <f>C7/D7</f>
        <v>0</v>
      </c>
      <c r="F7" s="33">
        <f>'Invoeren in grammen'!B8/1000*E7</f>
        <v>0</v>
      </c>
      <c r="G7" s="13"/>
      <c r="H7" s="33">
        <f>'Invoeren in %'!B8/1000*E7</f>
        <v>0</v>
      </c>
      <c r="I7" s="7"/>
      <c r="J7" s="7"/>
      <c r="K7" s="7"/>
    </row>
    <row r="8" spans="1:11" ht="18.75" x14ac:dyDescent="0.3">
      <c r="A8" s="15" t="str">
        <f>'Invoeren in grammen'!A9</f>
        <v>Volle melk 3,5%</v>
      </c>
      <c r="B8" s="29">
        <f>'Invoeren in %'!B9</f>
        <v>472</v>
      </c>
      <c r="C8" s="30"/>
      <c r="D8" s="31">
        <v>1</v>
      </c>
      <c r="E8" s="32">
        <f t="shared" ref="E8:E25" si="0">C8/D8</f>
        <v>0</v>
      </c>
      <c r="F8" s="33">
        <f>'Invoeren in grammen'!B9/1000*E8</f>
        <v>0</v>
      </c>
      <c r="G8" s="13"/>
      <c r="H8" s="33">
        <f>'Invoeren in %'!B9/1000*E8</f>
        <v>0</v>
      </c>
      <c r="I8" s="7"/>
      <c r="J8" s="7"/>
      <c r="K8" s="7"/>
    </row>
    <row r="9" spans="1:11" ht="18.75" x14ac:dyDescent="0.3">
      <c r="A9" s="15" t="str">
        <f>'Invoeren in grammen'!A10</f>
        <v>Boerenmelk 4%</v>
      </c>
      <c r="B9" s="29">
        <f>'Invoeren in %'!B10</f>
        <v>0</v>
      </c>
      <c r="C9" s="30"/>
      <c r="D9" s="31">
        <v>1</v>
      </c>
      <c r="E9" s="32">
        <f t="shared" si="0"/>
        <v>0</v>
      </c>
      <c r="F9" s="33">
        <f>'Invoeren in grammen'!B10/1000*E9</f>
        <v>0</v>
      </c>
      <c r="G9" s="13"/>
      <c r="H9" s="33">
        <f>'Invoeren in %'!B10/1000*E9</f>
        <v>0</v>
      </c>
      <c r="I9" s="7"/>
      <c r="J9" s="7"/>
      <c r="K9" s="7"/>
    </row>
    <row r="10" spans="1:11" ht="18.75" x14ac:dyDescent="0.3">
      <c r="A10" s="15" t="str">
        <f>'Invoeren in grammen'!A11</f>
        <v>Volle melkpoeder. 26%</v>
      </c>
      <c r="B10" s="29">
        <f>'Invoeren in %'!B11</f>
        <v>0</v>
      </c>
      <c r="C10" s="30"/>
      <c r="D10" s="31">
        <v>1</v>
      </c>
      <c r="E10" s="32">
        <f t="shared" si="0"/>
        <v>0</v>
      </c>
      <c r="F10" s="33">
        <f>'Invoeren in grammen'!B11/1000*E10</f>
        <v>0</v>
      </c>
      <c r="G10" s="13"/>
      <c r="H10" s="33">
        <f>'Invoeren in %'!B11/1000*E10</f>
        <v>0</v>
      </c>
      <c r="I10" s="7"/>
      <c r="J10" s="7"/>
      <c r="K10" s="7"/>
    </row>
    <row r="11" spans="1:11" ht="18.75" x14ac:dyDescent="0.3">
      <c r="A11" s="15" t="str">
        <f>'Invoeren in grammen'!A12</f>
        <v>Magere melkpoeder 1%</v>
      </c>
      <c r="B11" s="29">
        <f>'Invoeren in %'!B12</f>
        <v>22</v>
      </c>
      <c r="C11" s="30"/>
      <c r="D11" s="31">
        <v>1</v>
      </c>
      <c r="E11" s="32">
        <f t="shared" si="0"/>
        <v>0</v>
      </c>
      <c r="F11" s="33">
        <f>'Invoeren in grammen'!B12/1000*E11</f>
        <v>0</v>
      </c>
      <c r="G11" s="13"/>
      <c r="H11" s="33">
        <f>'Invoeren in %'!B12/1000*E11</f>
        <v>0</v>
      </c>
      <c r="I11" s="7"/>
      <c r="J11" s="7"/>
      <c r="K11" s="7"/>
    </row>
    <row r="12" spans="1:11" ht="18.75" x14ac:dyDescent="0.3">
      <c r="A12" s="15" t="str">
        <f>'Invoeren in grammen'!A13</f>
        <v>Esprion 500</v>
      </c>
      <c r="B12" s="29">
        <f>'Invoeren in %'!B13</f>
        <v>0</v>
      </c>
      <c r="C12" s="30"/>
      <c r="D12" s="31">
        <v>1</v>
      </c>
      <c r="E12" s="32">
        <f t="shared" si="0"/>
        <v>0</v>
      </c>
      <c r="F12" s="33">
        <f>'Invoeren in grammen'!B13/1000*E12</f>
        <v>0</v>
      </c>
      <c r="G12" s="13"/>
      <c r="H12" s="33">
        <f>'Invoeren in %'!B13/1000*E12</f>
        <v>0</v>
      </c>
      <c r="I12" s="7"/>
      <c r="J12" s="7"/>
      <c r="K12" s="7"/>
    </row>
    <row r="13" spans="1:11" ht="18.75" x14ac:dyDescent="0.3">
      <c r="A13" s="15" t="str">
        <f>'Invoeren in grammen'!A14</f>
        <v>Slagroom 35%</v>
      </c>
      <c r="B13" s="29">
        <f>'Invoeren in %'!B14</f>
        <v>105.00000000000001</v>
      </c>
      <c r="C13" s="30"/>
      <c r="D13" s="31">
        <v>5</v>
      </c>
      <c r="E13" s="32">
        <f t="shared" si="0"/>
        <v>0</v>
      </c>
      <c r="F13" s="33">
        <f>'Invoeren in grammen'!B14/1000*E13</f>
        <v>0</v>
      </c>
      <c r="G13" s="13"/>
      <c r="H13" s="33">
        <f>'Invoeren in %'!B14/1000*E13</f>
        <v>0</v>
      </c>
      <c r="I13" s="7"/>
      <c r="J13" s="7"/>
      <c r="K13" s="7"/>
    </row>
    <row r="14" spans="1:11" ht="18.75" x14ac:dyDescent="0.3">
      <c r="A14" s="15" t="str">
        <f>'Invoeren in grammen'!A15</f>
        <v>Slagroom 40%</v>
      </c>
      <c r="B14" s="29">
        <f>'Invoeren in %'!B15</f>
        <v>0</v>
      </c>
      <c r="C14" s="30"/>
      <c r="D14" s="31">
        <v>1</v>
      </c>
      <c r="E14" s="32">
        <f t="shared" si="0"/>
        <v>0</v>
      </c>
      <c r="F14" s="33">
        <f>'Invoeren in grammen'!B15/1000*E14</f>
        <v>0</v>
      </c>
      <c r="G14" s="13"/>
      <c r="H14" s="33">
        <f>'Invoeren in %'!B15/1000*E14</f>
        <v>0</v>
      </c>
      <c r="I14" s="7"/>
      <c r="J14" s="7"/>
      <c r="K14" s="7"/>
    </row>
    <row r="15" spans="1:11" ht="18.75" x14ac:dyDescent="0.3">
      <c r="A15" s="15" t="str">
        <f>'Invoeren in grammen'!A16</f>
        <v>Boter</v>
      </c>
      <c r="B15" s="29">
        <f>'Invoeren in %'!B16</f>
        <v>0</v>
      </c>
      <c r="C15" s="30"/>
      <c r="D15" s="31">
        <v>1</v>
      </c>
      <c r="E15" s="32">
        <f t="shared" si="0"/>
        <v>0</v>
      </c>
      <c r="F15" s="33">
        <f>'Invoeren in grammen'!B16/1000*E15</f>
        <v>0</v>
      </c>
      <c r="G15" s="13"/>
      <c r="H15" s="33">
        <f>'Invoeren in %'!B16/1000*E15</f>
        <v>0</v>
      </c>
      <c r="I15" s="7"/>
      <c r="J15" s="7"/>
      <c r="K15" s="7"/>
    </row>
    <row r="16" spans="1:11" ht="18.75" x14ac:dyDescent="0.3">
      <c r="A16" s="15" t="str">
        <f>'Invoeren in grammen'!A17</f>
        <v>Sacharose</v>
      </c>
      <c r="B16" s="29">
        <f>'Invoeren in %'!B17</f>
        <v>94</v>
      </c>
      <c r="C16" s="30"/>
      <c r="D16" s="31">
        <v>1</v>
      </c>
      <c r="E16" s="32">
        <f t="shared" si="0"/>
        <v>0</v>
      </c>
      <c r="F16" s="33">
        <f>'Invoeren in grammen'!B17/1000*E16</f>
        <v>0</v>
      </c>
      <c r="G16" s="13"/>
      <c r="H16" s="33">
        <f>'Invoeren in %'!B17/1000*E16</f>
        <v>0</v>
      </c>
      <c r="I16" s="7"/>
      <c r="J16" s="7"/>
      <c r="K16" s="7"/>
    </row>
    <row r="17" spans="1:11" ht="18.75" x14ac:dyDescent="0.3">
      <c r="A17" s="15" t="str">
        <f>'Invoeren in grammen'!A18</f>
        <v>Dextrose</v>
      </c>
      <c r="B17" s="29">
        <f>'Invoeren in %'!B18</f>
        <v>30</v>
      </c>
      <c r="C17" s="30"/>
      <c r="D17" s="31">
        <v>1</v>
      </c>
      <c r="E17" s="32">
        <f t="shared" si="0"/>
        <v>0</v>
      </c>
      <c r="F17" s="33">
        <f>'Invoeren in grammen'!B18/1000*E17</f>
        <v>0</v>
      </c>
      <c r="G17" s="13"/>
      <c r="H17" s="33">
        <f>'Invoeren in %'!B18/1000*E17</f>
        <v>0</v>
      </c>
      <c r="I17" s="7"/>
      <c r="J17" s="7"/>
      <c r="K17" s="7"/>
    </row>
    <row r="18" spans="1:11" ht="18.75" x14ac:dyDescent="0.3">
      <c r="A18" s="15" t="str">
        <f>'Invoeren in grammen'!A19</f>
        <v>Glucosestroop (DE 42)</v>
      </c>
      <c r="B18" s="29">
        <f>'Invoeren in %'!B19</f>
        <v>0</v>
      </c>
      <c r="C18" s="30"/>
      <c r="D18" s="31">
        <v>1</v>
      </c>
      <c r="E18" s="32">
        <f t="shared" si="0"/>
        <v>0</v>
      </c>
      <c r="F18" s="33">
        <f>'Invoeren in grammen'!B19/1000*E18</f>
        <v>0</v>
      </c>
      <c r="G18" s="13"/>
      <c r="H18" s="33">
        <f>'Invoeren in %'!B19/1000*E18</f>
        <v>0</v>
      </c>
      <c r="I18" s="7"/>
      <c r="J18" s="7"/>
      <c r="K18" s="7"/>
    </row>
    <row r="19" spans="1:11" ht="18.75" x14ac:dyDescent="0.3">
      <c r="A19" s="15" t="str">
        <f>'Invoeren in grammen'!A20</f>
        <v>Eigeel</v>
      </c>
      <c r="B19" s="29">
        <f>'Invoeren in %'!B20</f>
        <v>24</v>
      </c>
      <c r="C19" s="30"/>
      <c r="D19" s="31">
        <v>1</v>
      </c>
      <c r="E19" s="32">
        <f t="shared" si="0"/>
        <v>0</v>
      </c>
      <c r="F19" s="33">
        <f>'Invoeren in grammen'!B20/1000*E19</f>
        <v>0</v>
      </c>
      <c r="G19" s="13"/>
      <c r="H19" s="33">
        <f>'Invoeren in %'!B20/1000*E19</f>
        <v>0</v>
      </c>
      <c r="I19" s="7"/>
      <c r="J19" s="7"/>
      <c r="K19" s="7"/>
    </row>
    <row r="20" spans="1:11" ht="18.75" x14ac:dyDescent="0.3">
      <c r="A20" s="15" t="str">
        <f>'Invoeren in grammen'!A21</f>
        <v>Bindmiddel</v>
      </c>
      <c r="B20" s="29">
        <f>'Invoeren in %'!B21</f>
        <v>3</v>
      </c>
      <c r="C20" s="30"/>
      <c r="D20" s="31">
        <v>1</v>
      </c>
      <c r="E20" s="32">
        <f t="shared" si="0"/>
        <v>0</v>
      </c>
      <c r="F20" s="33">
        <f>'Invoeren in grammen'!B21/1000*E20</f>
        <v>0</v>
      </c>
      <c r="G20" s="13"/>
      <c r="H20" s="33">
        <f>'Invoeren in %'!B21/1000*E20</f>
        <v>0</v>
      </c>
      <c r="I20" s="7"/>
      <c r="J20" s="7"/>
      <c r="K20" s="7"/>
    </row>
    <row r="21" spans="1:11" ht="18.75" x14ac:dyDescent="0.3">
      <c r="A21" s="15">
        <f>'Invoeren in grammen'!A22</f>
        <v>0</v>
      </c>
      <c r="B21" s="29">
        <f>'Invoeren in %'!B22</f>
        <v>0</v>
      </c>
      <c r="C21" s="30"/>
      <c r="D21" s="31">
        <v>1</v>
      </c>
      <c r="E21" s="32">
        <f t="shared" si="0"/>
        <v>0</v>
      </c>
      <c r="F21" s="33">
        <f>'Invoeren in grammen'!B22/1000*E21</f>
        <v>0</v>
      </c>
      <c r="G21" s="13"/>
      <c r="H21" s="33">
        <f>'Invoeren in %'!B22/1000*E21</f>
        <v>0</v>
      </c>
      <c r="I21" s="7"/>
      <c r="J21" s="7"/>
      <c r="K21" s="7"/>
    </row>
    <row r="22" spans="1:11" ht="18.75" x14ac:dyDescent="0.3">
      <c r="A22" s="15">
        <f>'Invoeren in grammen'!A23</f>
        <v>0</v>
      </c>
      <c r="B22" s="29">
        <f>'Invoeren in %'!B23</f>
        <v>0</v>
      </c>
      <c r="C22" s="30"/>
      <c r="D22" s="31">
        <v>1</v>
      </c>
      <c r="E22" s="32">
        <f t="shared" si="0"/>
        <v>0</v>
      </c>
      <c r="F22" s="33">
        <f>'Invoeren in grammen'!B23/1000*E22</f>
        <v>0</v>
      </c>
      <c r="G22" s="13"/>
      <c r="H22" s="33">
        <f>'Invoeren in %'!B23/1000*E22</f>
        <v>0</v>
      </c>
      <c r="I22" s="7"/>
      <c r="J22" s="7"/>
      <c r="K22" s="7"/>
    </row>
    <row r="23" spans="1:11" ht="18.75" x14ac:dyDescent="0.3">
      <c r="A23" s="15">
        <f>'Invoeren in grammen'!A24</f>
        <v>0</v>
      </c>
      <c r="B23" s="29">
        <f>'Invoeren in %'!B24</f>
        <v>0</v>
      </c>
      <c r="C23" s="30"/>
      <c r="D23" s="31">
        <v>1</v>
      </c>
      <c r="E23" s="32">
        <f t="shared" si="0"/>
        <v>0</v>
      </c>
      <c r="F23" s="33">
        <f>'Invoeren in grammen'!B24/1000*E23</f>
        <v>0</v>
      </c>
      <c r="G23" s="13"/>
      <c r="H23" s="33">
        <f>'Invoeren in %'!B24/1000*E23</f>
        <v>0</v>
      </c>
      <c r="I23" s="7"/>
      <c r="J23" s="7"/>
      <c r="K23" s="7"/>
    </row>
    <row r="24" spans="1:11" ht="18.75" x14ac:dyDescent="0.3">
      <c r="A24" s="15">
        <f>'Invoeren in grammen'!A25</f>
        <v>0</v>
      </c>
      <c r="B24" s="29">
        <f>'Invoeren in %'!B25</f>
        <v>0</v>
      </c>
      <c r="C24" s="30"/>
      <c r="D24" s="31">
        <v>1</v>
      </c>
      <c r="E24" s="32">
        <f t="shared" si="0"/>
        <v>0</v>
      </c>
      <c r="F24" s="33">
        <f>'Invoeren in grammen'!B25/1000*E24</f>
        <v>0</v>
      </c>
      <c r="G24" s="13"/>
      <c r="H24" s="33">
        <f>'Invoeren in %'!B25/1000*E24</f>
        <v>0</v>
      </c>
      <c r="I24" s="7"/>
      <c r="J24" s="7"/>
      <c r="K24" s="7"/>
    </row>
    <row r="25" spans="1:11" ht="18.75" x14ac:dyDescent="0.3">
      <c r="A25" s="15">
        <f>'Invoeren in grammen'!A26</f>
        <v>0</v>
      </c>
      <c r="B25" s="29">
        <f>'Invoeren in %'!B26</f>
        <v>0</v>
      </c>
      <c r="C25" s="30"/>
      <c r="D25" s="31">
        <v>1</v>
      </c>
      <c r="E25" s="32">
        <f t="shared" si="0"/>
        <v>0</v>
      </c>
      <c r="F25" s="33">
        <f>'Invoeren in grammen'!B26/1000*E25</f>
        <v>0</v>
      </c>
      <c r="G25" s="13"/>
      <c r="H25" s="33">
        <f>'Invoeren in %'!B26/1000*E25</f>
        <v>0</v>
      </c>
      <c r="I25" s="7"/>
      <c r="J25" s="7"/>
      <c r="K25" s="7"/>
    </row>
    <row r="26" spans="1:11" ht="6.95" customHeight="1" x14ac:dyDescent="0.3">
      <c r="A26" s="13"/>
      <c r="B26" s="13"/>
      <c r="C26" s="28"/>
      <c r="D26" s="28"/>
      <c r="E26" s="28"/>
      <c r="F26" s="28"/>
      <c r="G26" s="13"/>
      <c r="H26" s="28"/>
      <c r="I26" s="7"/>
      <c r="J26" s="7"/>
      <c r="K26" s="7"/>
    </row>
    <row r="27" spans="1:11" ht="18.75" x14ac:dyDescent="0.3">
      <c r="A27" s="13"/>
      <c r="B27" s="13"/>
      <c r="C27" s="13"/>
      <c r="D27" s="13"/>
      <c r="E27" s="34" t="s">
        <v>29</v>
      </c>
      <c r="F27" s="35">
        <f>SUM(F7:F25)</f>
        <v>0</v>
      </c>
      <c r="G27" s="36"/>
      <c r="H27" s="37">
        <f>SUM(H7:H25)</f>
        <v>0</v>
      </c>
      <c r="I27" s="7"/>
      <c r="J27" s="7"/>
      <c r="K27" s="7"/>
    </row>
    <row r="28" spans="1:11" ht="18.75" x14ac:dyDescent="0.3">
      <c r="A28" s="13"/>
      <c r="B28" s="13"/>
      <c r="C28" s="13"/>
      <c r="D28" s="13"/>
      <c r="E28" s="13"/>
      <c r="F28" s="13"/>
      <c r="G28" s="13"/>
      <c r="H28" s="13"/>
      <c r="I28" s="7"/>
      <c r="J28" s="7"/>
      <c r="K28" s="7"/>
    </row>
    <row r="29" spans="1:11" ht="18.75" x14ac:dyDescent="0.3">
      <c r="A29" s="13" t="s">
        <v>30</v>
      </c>
      <c r="B29" s="13"/>
      <c r="C29" s="38">
        <f>100-C30</f>
        <v>100</v>
      </c>
      <c r="D29" s="13" t="s">
        <v>5</v>
      </c>
      <c r="E29" s="39" t="s">
        <v>25</v>
      </c>
      <c r="F29" s="40">
        <f>(F27/C29)*C30</f>
        <v>0</v>
      </c>
      <c r="G29" s="13"/>
      <c r="H29" s="40">
        <f>(H27/C29)*C30</f>
        <v>0</v>
      </c>
      <c r="I29" s="7"/>
      <c r="J29" s="7"/>
      <c r="K29" s="7"/>
    </row>
    <row r="30" spans="1:11" ht="18.75" x14ac:dyDescent="0.3">
      <c r="A30" s="13" t="s">
        <v>25</v>
      </c>
      <c r="B30" s="13"/>
      <c r="C30" s="19"/>
      <c r="D30" s="13" t="s">
        <v>5</v>
      </c>
      <c r="E30" s="39" t="s">
        <v>27</v>
      </c>
      <c r="F30" s="40">
        <f>SUM(F27:F29)</f>
        <v>0</v>
      </c>
      <c r="G30" s="13"/>
      <c r="H30" s="40">
        <f>SUM(H27:H29)</f>
        <v>0</v>
      </c>
      <c r="I30" s="7"/>
      <c r="J30" s="7"/>
      <c r="K30" s="7"/>
    </row>
    <row r="31" spans="1:11" ht="19.5" thickBot="1" x14ac:dyDescent="0.35">
      <c r="A31" s="13" t="s">
        <v>26</v>
      </c>
      <c r="B31" s="13"/>
      <c r="C31" s="19">
        <v>6</v>
      </c>
      <c r="D31" s="13" t="s">
        <v>5</v>
      </c>
      <c r="E31" s="39" t="s">
        <v>26</v>
      </c>
      <c r="F31" s="40">
        <f>F30/100*C31</f>
        <v>0</v>
      </c>
      <c r="G31" s="13"/>
      <c r="H31" s="40">
        <f>H30/100*C31</f>
        <v>0</v>
      </c>
      <c r="I31" s="7"/>
      <c r="J31" s="7"/>
      <c r="K31" s="7"/>
    </row>
    <row r="32" spans="1:11" ht="19.5" thickBot="1" x14ac:dyDescent="0.35">
      <c r="A32" s="13"/>
      <c r="B32" s="13"/>
      <c r="C32" s="13"/>
      <c r="D32" s="13"/>
      <c r="E32" s="39" t="s">
        <v>28</v>
      </c>
      <c r="F32" s="41">
        <f>SUM(F30:F31)</f>
        <v>0</v>
      </c>
      <c r="G32" s="13"/>
      <c r="H32" s="41">
        <f>SUM(H30:H31)</f>
        <v>0</v>
      </c>
      <c r="I32" s="7"/>
      <c r="J32" s="7"/>
      <c r="K32" s="7"/>
    </row>
    <row r="33" spans="1:11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8.7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8.7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8.7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phoneticPr fontId="0" type="noConversion"/>
  <dataValidations count="1">
    <dataValidation type="custom" allowBlank="1" showInputMessage="1" showErrorMessage="1" sqref="A7:B25 E7:H32" xr:uid="{00000000-0002-0000-0200-000000000000}">
      <formula1>0</formula1>
    </dataValidation>
  </dataValidations>
  <pageMargins left="0.96" right="0.27" top="0.41" bottom="0.43" header="0.31" footer="0.3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zoomScale="75" zoomScaleNormal="100" workbookViewId="0">
      <selection activeCell="A14" sqref="A14"/>
    </sheetView>
  </sheetViews>
  <sheetFormatPr defaultColWidth="11.42578125" defaultRowHeight="12.75" x14ac:dyDescent="0.2"/>
  <cols>
    <col min="1" max="1" width="26.85546875" bestFit="1" customWidth="1"/>
    <col min="2" max="7" width="11.42578125" customWidth="1"/>
    <col min="8" max="8" width="13.85546875" customWidth="1"/>
  </cols>
  <sheetData>
    <row r="1" spans="1:8" ht="18.75" x14ac:dyDescent="0.3">
      <c r="A1" s="42" t="s">
        <v>48</v>
      </c>
      <c r="B1" s="43" t="s">
        <v>4</v>
      </c>
      <c r="C1" s="43" t="s">
        <v>3</v>
      </c>
      <c r="D1" s="43" t="s">
        <v>2</v>
      </c>
      <c r="E1" s="43" t="s">
        <v>49</v>
      </c>
      <c r="F1" s="43" t="s">
        <v>24</v>
      </c>
      <c r="G1" s="43" t="s">
        <v>1</v>
      </c>
      <c r="H1" s="43" t="s">
        <v>59</v>
      </c>
    </row>
    <row r="2" spans="1:8" ht="6.95" customHeight="1" x14ac:dyDescent="0.3">
      <c r="A2" s="44"/>
      <c r="B2" s="45"/>
      <c r="C2" s="45"/>
      <c r="D2" s="45"/>
      <c r="E2" s="45"/>
      <c r="F2" s="45"/>
      <c r="G2" s="46"/>
      <c r="H2" s="47"/>
    </row>
    <row r="3" spans="1:8" ht="18.75" x14ac:dyDescent="0.3">
      <c r="A3" s="48" t="s">
        <v>33</v>
      </c>
      <c r="B3" s="49">
        <v>3.5</v>
      </c>
      <c r="C3" s="49"/>
      <c r="D3" s="49">
        <v>8.5</v>
      </c>
      <c r="E3" s="49">
        <v>5</v>
      </c>
      <c r="F3" s="49"/>
      <c r="G3" s="49">
        <v>12</v>
      </c>
      <c r="H3" s="50"/>
    </row>
    <row r="4" spans="1:8" ht="18.75" x14ac:dyDescent="0.3">
      <c r="A4" s="48" t="s">
        <v>34</v>
      </c>
      <c r="B4" s="49">
        <v>0.5</v>
      </c>
      <c r="C4" s="49"/>
      <c r="D4" s="49">
        <v>9.01</v>
      </c>
      <c r="E4" s="49">
        <v>5</v>
      </c>
      <c r="F4" s="49"/>
      <c r="G4" s="49">
        <v>9.1</v>
      </c>
      <c r="H4" s="50"/>
    </row>
    <row r="5" spans="1:8" ht="18.75" x14ac:dyDescent="0.3">
      <c r="A5" s="48" t="s">
        <v>56</v>
      </c>
      <c r="B5" s="49">
        <v>4.2</v>
      </c>
      <c r="C5" s="49"/>
      <c r="D5" s="49">
        <v>8.6199999999999992</v>
      </c>
      <c r="E5" s="49">
        <v>5</v>
      </c>
      <c r="F5" s="49"/>
      <c r="G5" s="49">
        <v>12.82</v>
      </c>
      <c r="H5" s="50"/>
    </row>
    <row r="6" spans="1:8" ht="18.75" x14ac:dyDescent="0.3">
      <c r="A6" s="48" t="s">
        <v>35</v>
      </c>
      <c r="B6" s="49">
        <v>26.1</v>
      </c>
      <c r="C6" s="49"/>
      <c r="D6" s="49">
        <v>70.900000000000006</v>
      </c>
      <c r="E6" s="49">
        <v>42</v>
      </c>
      <c r="F6" s="49"/>
      <c r="G6" s="49">
        <v>97</v>
      </c>
      <c r="H6" s="50"/>
    </row>
    <row r="7" spans="1:8" ht="18.75" x14ac:dyDescent="0.3">
      <c r="A7" s="48" t="s">
        <v>36</v>
      </c>
      <c r="B7" s="49">
        <v>0.9</v>
      </c>
      <c r="C7" s="49"/>
      <c r="D7" s="49">
        <v>95.1</v>
      </c>
      <c r="E7" s="49">
        <v>52</v>
      </c>
      <c r="F7" s="49"/>
      <c r="G7" s="49">
        <v>96</v>
      </c>
      <c r="H7" s="50"/>
    </row>
    <row r="8" spans="1:8" ht="18.75" x14ac:dyDescent="0.3">
      <c r="A8" s="48" t="s">
        <v>57</v>
      </c>
      <c r="B8" s="49">
        <v>0</v>
      </c>
      <c r="C8" s="49"/>
      <c r="D8" s="49">
        <v>96</v>
      </c>
      <c r="E8" s="49">
        <v>50</v>
      </c>
      <c r="F8" s="49"/>
      <c r="G8" s="49">
        <v>97</v>
      </c>
      <c r="H8" s="50"/>
    </row>
    <row r="9" spans="1:8" ht="18.75" x14ac:dyDescent="0.3">
      <c r="A9" s="48" t="s">
        <v>37</v>
      </c>
      <c r="B9" s="49">
        <v>35</v>
      </c>
      <c r="C9" s="49"/>
      <c r="D9" s="49">
        <v>5.85</v>
      </c>
      <c r="E9" s="49">
        <v>5</v>
      </c>
      <c r="F9" s="49"/>
      <c r="G9" s="49">
        <v>40.85</v>
      </c>
      <c r="H9" s="50"/>
    </row>
    <row r="10" spans="1:8" ht="18.75" x14ac:dyDescent="0.3">
      <c r="A10" s="48" t="s">
        <v>37</v>
      </c>
      <c r="B10" s="49">
        <v>40</v>
      </c>
      <c r="C10" s="49"/>
      <c r="D10" s="49">
        <v>5.4</v>
      </c>
      <c r="E10" s="49">
        <v>5</v>
      </c>
      <c r="F10" s="49"/>
      <c r="G10" s="49">
        <v>45.4</v>
      </c>
      <c r="H10" s="50"/>
    </row>
    <row r="11" spans="1:8" ht="18.75" x14ac:dyDescent="0.3">
      <c r="A11" s="48" t="s">
        <v>38</v>
      </c>
      <c r="B11" s="49">
        <v>20</v>
      </c>
      <c r="C11" s="49"/>
      <c r="D11" s="49">
        <v>7.2</v>
      </c>
      <c r="E11" s="49"/>
      <c r="F11" s="49"/>
      <c r="G11" s="49">
        <v>27.2</v>
      </c>
      <c r="H11" s="50"/>
    </row>
    <row r="12" spans="1:8" ht="18.75" x14ac:dyDescent="0.3">
      <c r="A12" s="48" t="s">
        <v>39</v>
      </c>
      <c r="B12" s="49">
        <v>10</v>
      </c>
      <c r="C12" s="49"/>
      <c r="D12" s="49">
        <v>8.1</v>
      </c>
      <c r="E12" s="49"/>
      <c r="F12" s="49"/>
      <c r="G12" s="49">
        <v>18.100000000000001</v>
      </c>
      <c r="H12" s="50"/>
    </row>
    <row r="13" spans="1:8" ht="18.75" x14ac:dyDescent="0.3">
      <c r="A13" s="48" t="s">
        <v>40</v>
      </c>
      <c r="B13" s="49">
        <v>83</v>
      </c>
      <c r="C13" s="49"/>
      <c r="D13" s="49">
        <v>1.53</v>
      </c>
      <c r="E13" s="49"/>
      <c r="F13" s="49"/>
      <c r="G13" s="49">
        <v>84.53</v>
      </c>
      <c r="H13" s="50"/>
    </row>
    <row r="14" spans="1:8" ht="18.75" x14ac:dyDescent="0.3">
      <c r="A14" s="48" t="s">
        <v>41</v>
      </c>
      <c r="B14" s="49">
        <v>3.5</v>
      </c>
      <c r="C14" s="49"/>
      <c r="D14" s="49">
        <v>8.5</v>
      </c>
      <c r="E14" s="49"/>
      <c r="F14" s="49"/>
      <c r="G14" s="49">
        <v>12</v>
      </c>
      <c r="H14" s="50"/>
    </row>
    <row r="15" spans="1:8" ht="18.75" x14ac:dyDescent="0.3">
      <c r="A15" s="48" t="s">
        <v>42</v>
      </c>
      <c r="B15" s="49">
        <v>1.5</v>
      </c>
      <c r="C15" s="49"/>
      <c r="D15" s="49">
        <v>8.5</v>
      </c>
      <c r="E15" s="49"/>
      <c r="F15" s="49"/>
      <c r="G15" s="49">
        <v>10</v>
      </c>
      <c r="H15" s="50"/>
    </row>
    <row r="16" spans="1:8" ht="18.75" x14ac:dyDescent="0.3">
      <c r="A16" s="48" t="s">
        <v>43</v>
      </c>
      <c r="B16" s="49">
        <v>0.5</v>
      </c>
      <c r="C16" s="49"/>
      <c r="D16" s="49">
        <v>8.5</v>
      </c>
      <c r="E16" s="49"/>
      <c r="F16" s="49"/>
      <c r="G16" s="49">
        <v>9</v>
      </c>
      <c r="H16" s="50"/>
    </row>
    <row r="17" spans="1:8" ht="18.75" x14ac:dyDescent="0.3">
      <c r="A17" s="48" t="s">
        <v>44</v>
      </c>
      <c r="B17" s="49">
        <v>0.4</v>
      </c>
      <c r="C17" s="49"/>
      <c r="D17" s="49">
        <v>7.5</v>
      </c>
      <c r="E17" s="49"/>
      <c r="F17" s="49"/>
      <c r="G17" s="49">
        <v>8.8000000000000007</v>
      </c>
      <c r="H17" s="50"/>
    </row>
    <row r="18" spans="1:8" ht="18.75" x14ac:dyDescent="0.3">
      <c r="A18" s="51" t="s">
        <v>45</v>
      </c>
      <c r="B18" s="49">
        <v>9</v>
      </c>
      <c r="C18" s="49"/>
      <c r="D18" s="49">
        <v>22.5</v>
      </c>
      <c r="E18" s="49"/>
      <c r="F18" s="49"/>
      <c r="G18" s="49">
        <v>31.5</v>
      </c>
      <c r="H18" s="50"/>
    </row>
    <row r="19" spans="1:8" ht="18.75" x14ac:dyDescent="0.3">
      <c r="A19" s="48" t="s">
        <v>46</v>
      </c>
      <c r="B19" s="49">
        <v>9</v>
      </c>
      <c r="C19" s="49"/>
      <c r="D19" s="49">
        <v>22.5</v>
      </c>
      <c r="E19" s="49">
        <v>45</v>
      </c>
      <c r="F19" s="49"/>
      <c r="G19" s="49">
        <v>76.5</v>
      </c>
      <c r="H19" s="50"/>
    </row>
    <row r="20" spans="1:8" ht="18.75" x14ac:dyDescent="0.3">
      <c r="A20" s="48" t="s">
        <v>47</v>
      </c>
      <c r="B20" s="49">
        <v>0.2</v>
      </c>
      <c r="C20" s="49"/>
      <c r="D20" s="49">
        <v>26.3</v>
      </c>
      <c r="E20" s="49">
        <v>46</v>
      </c>
      <c r="F20" s="49"/>
      <c r="G20" s="49">
        <v>72.5</v>
      </c>
      <c r="H20" s="50"/>
    </row>
    <row r="21" spans="1:8" ht="18.75" x14ac:dyDescent="0.3">
      <c r="A21" s="48" t="s">
        <v>51</v>
      </c>
      <c r="B21" s="49"/>
      <c r="C21" s="49"/>
      <c r="D21" s="49"/>
      <c r="E21" s="49"/>
      <c r="F21" s="49">
        <v>1</v>
      </c>
      <c r="G21" s="49">
        <v>100</v>
      </c>
      <c r="H21" s="50"/>
    </row>
    <row r="22" spans="1:8" ht="18.75" x14ac:dyDescent="0.3">
      <c r="A22" s="48" t="s">
        <v>52</v>
      </c>
      <c r="B22" s="49"/>
      <c r="C22" s="49"/>
      <c r="D22" s="49"/>
      <c r="E22" s="49"/>
      <c r="F22" s="49">
        <v>0.75</v>
      </c>
      <c r="G22" s="49">
        <v>100</v>
      </c>
      <c r="H22" s="50"/>
    </row>
    <row r="23" spans="1:8" ht="18.75" x14ac:dyDescent="0.3">
      <c r="A23" s="48" t="s">
        <v>58</v>
      </c>
      <c r="B23" s="49"/>
      <c r="C23" s="49"/>
      <c r="D23" s="49"/>
      <c r="E23" s="49">
        <v>80</v>
      </c>
      <c r="F23" s="49">
        <f>(E23/100*0.75*H23)/100</f>
        <v>0.252</v>
      </c>
      <c r="G23" s="49">
        <v>80</v>
      </c>
      <c r="H23" s="49">
        <v>42</v>
      </c>
    </row>
    <row r="24" spans="1:8" ht="18.75" x14ac:dyDescent="0.3">
      <c r="A24" s="48" t="s">
        <v>53</v>
      </c>
      <c r="B24" s="49"/>
      <c r="C24" s="49"/>
      <c r="D24" s="49"/>
      <c r="E24" s="49"/>
      <c r="F24" s="49">
        <v>0.3</v>
      </c>
      <c r="G24" s="49">
        <v>100</v>
      </c>
      <c r="H24" s="50"/>
    </row>
    <row r="25" spans="1:8" ht="18.75" x14ac:dyDescent="0.3">
      <c r="A25" s="48" t="s">
        <v>54</v>
      </c>
      <c r="B25" s="49"/>
      <c r="C25" s="49">
        <v>5.5</v>
      </c>
      <c r="D25" s="49"/>
      <c r="E25" s="49"/>
      <c r="F25" s="49"/>
      <c r="G25" s="49">
        <v>25</v>
      </c>
      <c r="H25" s="50"/>
    </row>
    <row r="26" spans="1:8" ht="18.75" x14ac:dyDescent="0.3">
      <c r="A26" s="48" t="s">
        <v>55</v>
      </c>
      <c r="B26" s="49"/>
      <c r="C26" s="49">
        <v>10</v>
      </c>
      <c r="D26" s="49"/>
      <c r="E26" s="49"/>
      <c r="F26" s="49"/>
      <c r="G26" s="49">
        <v>45.5</v>
      </c>
      <c r="H26" s="50"/>
    </row>
    <row r="27" spans="1:8" ht="18.75" x14ac:dyDescent="0.3">
      <c r="A27" s="48" t="s">
        <v>21</v>
      </c>
      <c r="B27" s="50"/>
      <c r="C27" s="50"/>
      <c r="D27" s="50"/>
      <c r="E27" s="50"/>
      <c r="F27" s="50"/>
      <c r="G27" s="49">
        <v>100</v>
      </c>
      <c r="H27" s="50"/>
    </row>
    <row r="28" spans="1:8" ht="18.75" x14ac:dyDescent="0.3">
      <c r="A28" s="52"/>
      <c r="B28" s="52"/>
      <c r="C28" s="52"/>
      <c r="D28" s="52"/>
      <c r="E28" s="52"/>
      <c r="F28" s="52"/>
      <c r="G28" s="52"/>
      <c r="H28" s="52"/>
    </row>
    <row r="29" spans="1:8" ht="18.75" x14ac:dyDescent="0.3">
      <c r="A29" s="52"/>
      <c r="B29" s="52"/>
      <c r="C29" s="52"/>
      <c r="D29" s="52"/>
      <c r="E29" s="52"/>
      <c r="F29" s="52"/>
      <c r="G29" s="52"/>
      <c r="H29" s="52"/>
    </row>
  </sheetData>
  <sheetProtection password="D83B" sheet="1" objects="1" scenarios="1"/>
  <phoneticPr fontId="0" type="noConversion"/>
  <dataValidations count="1">
    <dataValidation type="custom" allowBlank="1" showInputMessage="1" showErrorMessage="1" sqref="A3:A22 A24:A27 A23" xr:uid="{00000000-0002-0000-0300-000000000000}">
      <formula1>0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Invoeren in grammen</vt:lpstr>
      <vt:lpstr>Invoeren in %</vt:lpstr>
      <vt:lpstr>Kostprijs</vt:lpstr>
      <vt:lpstr>Referentie</vt:lpstr>
    </vt:vector>
  </TitlesOfParts>
  <Company>IJscentrum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Hansen</dc:creator>
  <cp:lastModifiedBy>Jan Boeren</cp:lastModifiedBy>
  <cp:lastPrinted>2014-09-16T06:11:28Z</cp:lastPrinted>
  <dcterms:created xsi:type="dcterms:W3CDTF">1999-03-01T20:57:13Z</dcterms:created>
  <dcterms:modified xsi:type="dcterms:W3CDTF">2020-05-18T10:31:16Z</dcterms:modified>
</cp:coreProperties>
</file>